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ROF-RyabkovaEV\Desktop\1881508 PDF XLSX vr\"/>
    </mc:Choice>
  </mc:AlternateContent>
  <xr:revisionPtr revIDLastSave="0" documentId="13_ncr:1_{F2E4558A-364B-42CD-A297-3B4914123E09}" xr6:coauthVersionLast="47" xr6:coauthVersionMax="47" xr10:uidLastSave="{00000000-0000-0000-0000-000000000000}"/>
  <bookViews>
    <workbookView xWindow="660" yWindow="780" windowWidth="24855" windowHeight="14565" tabRatio="809" xr2:uid="{00000000-000D-0000-FFFF-FFFF00000000}"/>
  </bookViews>
  <sheets>
    <sheet name="Макро Консервативный" sheetId="2" r:id="rId1"/>
    <sheet name="Лист3 (2)" sheetId="11" state="hidden" r:id="rId2"/>
    <sheet name="Лист1 (2)" sheetId="7" state="hidden" r:id="rId3"/>
  </sheets>
  <externalReferences>
    <externalReference r:id="rId4"/>
    <externalReference r:id="rId5"/>
    <externalReference r:id="rId6"/>
    <externalReference r:id="rId7"/>
  </externalReferences>
  <definedNames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 localSheetId="0">#REF!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'Макро Консервативный'!$5:$6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'Макро Консервативный'!$A$1:$G$110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" i="11" l="1"/>
  <c r="S5" i="11"/>
  <c r="C4" i="11"/>
  <c r="C5" i="11" s="1"/>
  <c r="R3" i="11"/>
  <c r="K3" i="11"/>
  <c r="E3" i="11"/>
  <c r="A3" i="11"/>
  <c r="I2" i="11"/>
  <c r="I1" i="11"/>
  <c r="S26" i="7"/>
  <c r="P26" i="7"/>
  <c r="M26" i="7"/>
  <c r="S14" i="7"/>
  <c r="P14" i="7"/>
  <c r="M14" i="7"/>
  <c r="K3" i="7"/>
  <c r="H2" i="7"/>
  <c r="G2" i="7"/>
  <c r="F2" i="7"/>
  <c r="Q1" i="7"/>
  <c r="N1" i="7"/>
  <c r="K1" i="7"/>
  <c r="E5" i="11" l="1"/>
  <c r="A5" i="11"/>
  <c r="E4" i="11"/>
  <c r="A4" i="11"/>
  <c r="R4" i="11"/>
  <c r="K4" i="11"/>
  <c r="R5" i="11"/>
  <c r="K5" i="11" s="1"/>
  <c r="L4" i="11"/>
  <c r="U5" i="11"/>
</calcChain>
</file>

<file path=xl/sharedStrings.xml><?xml version="1.0" encoding="utf-8"?>
<sst xmlns="http://schemas.openxmlformats.org/spreadsheetml/2006/main" count="292" uniqueCount="85">
  <si>
    <t>Единица измерения</t>
  </si>
  <si>
    <t xml:space="preserve">    на конец года</t>
  </si>
  <si>
    <t>% к декабрю</t>
  </si>
  <si>
    <t xml:space="preserve">    в среднем за год</t>
  </si>
  <si>
    <t>% г/г</t>
  </si>
  <si>
    <t xml:space="preserve">Валовой внутренний продукт </t>
  </si>
  <si>
    <t xml:space="preserve">    Номинальный объем</t>
  </si>
  <si>
    <t>млрд руб.</t>
  </si>
  <si>
    <t xml:space="preserve">    Темп роста </t>
  </si>
  <si>
    <t xml:space="preserve">    Индекс-дефлятор ВВП</t>
  </si>
  <si>
    <t xml:space="preserve">    Индекс промышленного производства </t>
  </si>
  <si>
    <t xml:space="preserve">    Индекс-дефлятор (по сопоставимому кругу предприятий)</t>
  </si>
  <si>
    <t xml:space="preserve">Продукция сельского хозяйства </t>
  </si>
  <si>
    <t xml:space="preserve">    Индекс-дефлятор</t>
  </si>
  <si>
    <t xml:space="preserve">Инвестиции в основной капитал </t>
  </si>
  <si>
    <t>Оборот розничной торговли</t>
  </si>
  <si>
    <t xml:space="preserve">     к ВВП</t>
  </si>
  <si>
    <t xml:space="preserve">% </t>
  </si>
  <si>
    <t xml:space="preserve"> Объем платных услуг населению</t>
  </si>
  <si>
    <t>Прибыль по всем видам деятельности</t>
  </si>
  <si>
    <t>Прибыль прибыльных организаций для целей бухгалтерского учета</t>
  </si>
  <si>
    <t>Амортизация</t>
  </si>
  <si>
    <t>Среднегодовая стоимость амортизируемого имущества</t>
  </si>
  <si>
    <t>Фонд заработной платы работников организаций</t>
  </si>
  <si>
    <t xml:space="preserve">    Темп роста</t>
  </si>
  <si>
    <t>%</t>
  </si>
  <si>
    <t>руб./мес.</t>
  </si>
  <si>
    <t xml:space="preserve">     Темп роста</t>
  </si>
  <si>
    <t>Реальные располагаемые денежные доходы населения</t>
  </si>
  <si>
    <t>Экспорт товаров</t>
  </si>
  <si>
    <t xml:space="preserve">     Номинальное значение</t>
  </si>
  <si>
    <t>млрд долл. США</t>
  </si>
  <si>
    <t xml:space="preserve">     Темп роста в номинальном выражении</t>
  </si>
  <si>
    <t xml:space="preserve">     Темп роста в реальном выражении</t>
  </si>
  <si>
    <t>Ненефтегазовый экспорт</t>
  </si>
  <si>
    <t>Нефтегазовый экспорт</t>
  </si>
  <si>
    <t>Экспорт услуг</t>
  </si>
  <si>
    <t>Импорт товаров</t>
  </si>
  <si>
    <t>Торговый баланс</t>
  </si>
  <si>
    <t>Счет текущих операций</t>
  </si>
  <si>
    <t>Численность рабочей силы</t>
  </si>
  <si>
    <t>млн чел.</t>
  </si>
  <si>
    <t>Численность занятых в экономике</t>
  </si>
  <si>
    <t>Общая численность безработных граждан</t>
  </si>
  <si>
    <t>Уровень безработицы</t>
  </si>
  <si>
    <t>% к рабочей силе</t>
  </si>
  <si>
    <t>Производительность труда</t>
  </si>
  <si>
    <t>Курс доллара США</t>
  </si>
  <si>
    <t>рублей за доллар</t>
  </si>
  <si>
    <t>отчет</t>
  </si>
  <si>
    <t>оценка</t>
  </si>
  <si>
    <t>прогноз</t>
  </si>
  <si>
    <t>млрд куб. м.</t>
  </si>
  <si>
    <t>долл./тыс. куб. м.</t>
  </si>
  <si>
    <t xml:space="preserve">     дальнее зарубежье</t>
  </si>
  <si>
    <t>ДЗ (без Китая)</t>
  </si>
  <si>
    <t>Китай</t>
  </si>
  <si>
    <t>1 кв 22</t>
  </si>
  <si>
    <t>2 кв 22</t>
  </si>
  <si>
    <t>3 кв 22</t>
  </si>
  <si>
    <t>4 кв 22</t>
  </si>
  <si>
    <t>вес</t>
  </si>
  <si>
    <t>Объемы</t>
  </si>
  <si>
    <t>Цены</t>
  </si>
  <si>
    <t>Стоимость, млрд долл</t>
  </si>
  <si>
    <t>ДЗ</t>
  </si>
  <si>
    <t>ДЗ без К</t>
  </si>
  <si>
    <t>Консервативный вариант</t>
  </si>
  <si>
    <t>Министерство экономического развития
Российской Федерации</t>
  </si>
  <si>
    <t xml:space="preserve">Объем отгруженной продукции (работ, услуг) </t>
  </si>
  <si>
    <t>Основные макроэкономические параметры среднесрочного прогноза социально-экономического развития Российской Федерации до 2029 года</t>
  </si>
  <si>
    <t>Цена на нефть марки Юралс</t>
  </si>
  <si>
    <t>долл. США за баррель</t>
  </si>
  <si>
    <t>Величина прожиточного минимума в расчете на душу населения</t>
  </si>
  <si>
    <t>Суммарный оборот розничной торговли, общественного питания, 
платных услуг населению</t>
  </si>
  <si>
    <t>Оборот общественного питания</t>
  </si>
  <si>
    <t>Среднемесячная начисленная заработная плата работников организаций</t>
  </si>
  <si>
    <t>Импорт услуг</t>
  </si>
  <si>
    <t>Индекс потребительских цен</t>
  </si>
  <si>
    <t>Реальная заработная плата работников организаций</t>
  </si>
  <si>
    <t xml:space="preserve">      к ВВП</t>
  </si>
  <si>
    <t xml:space="preserve">  трудоспособного населения</t>
  </si>
  <si>
    <t xml:space="preserve">  пенсионеров</t>
  </si>
  <si>
    <t xml:space="preserve">  детей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</si>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</sst>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)"/>
    <numFmt numFmtId="166" formatCode="General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sz val="10"/>
      <name val="Courier"/>
      <family val="1"/>
      <charset val="204"/>
    </font>
    <font>
      <b/>
      <sz val="16"/>
      <color rgb="FF2C2C84"/>
      <name val="Arial"/>
      <family val="2"/>
      <charset val="204"/>
    </font>
    <font>
      <b/>
      <sz val="12"/>
      <color rgb="FF00206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3">
    <xf numFmtId="0" fontId="0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5" fillId="0" borderId="0">
      <alignment vertical="top"/>
    </xf>
    <xf numFmtId="165" fontId="13" fillId="0" borderId="0"/>
    <xf numFmtId="165" fontId="13" fillId="0" borderId="0"/>
    <xf numFmtId="165" fontId="13" fillId="0" borderId="0"/>
    <xf numFmtId="166" fontId="5" fillId="0" borderId="0"/>
    <xf numFmtId="0" fontId="13" fillId="0" borderId="0">
      <alignment vertical="top"/>
    </xf>
  </cellStyleXfs>
  <cellXfs count="122">
    <xf numFmtId="0" fontId="0" fillId="0" borderId="0" xfId="0"/>
    <xf numFmtId="0" fontId="0" fillId="0" borderId="0" xfId="2" applyFont="1" applyFill="1" applyAlignment="1">
      <alignment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left" vertical="center"/>
    </xf>
    <xf numFmtId="0" fontId="12" fillId="0" borderId="15" xfId="7" applyFont="1" applyBorder="1" applyAlignment="1"/>
    <xf numFmtId="0" fontId="12" fillId="0" borderId="15" xfId="7" applyFont="1" applyBorder="1" applyAlignment="1">
      <alignment horizontal="left" indent="3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3" xfId="7" applyFill="1" applyBorder="1" applyAlignment="1"/>
    <xf numFmtId="164" fontId="0" fillId="0" borderId="0" xfId="0" applyNumberFormat="1" applyBorder="1" applyAlignment="1">
      <alignment horizontal="center" vertical="center"/>
    </xf>
    <xf numFmtId="17" fontId="0" fillId="0" borderId="0" xfId="0" applyNumberFormat="1"/>
    <xf numFmtId="0" fontId="5" fillId="0" borderId="16" xfId="7" applyFill="1" applyBorder="1" applyAlignment="1"/>
    <xf numFmtId="164" fontId="0" fillId="0" borderId="0" xfId="0" applyNumberFormat="1" applyAlignment="1">
      <alignment horizontal="center" vertical="center"/>
    </xf>
    <xf numFmtId="17" fontId="5" fillId="0" borderId="3" xfId="7" applyNumberFormat="1" applyFill="1" applyBorder="1" applyAlignment="1"/>
    <xf numFmtId="17" fontId="5" fillId="0" borderId="16" xfId="7" applyNumberFormat="1" applyFill="1" applyBorder="1" applyAlignment="1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/>
    <xf numFmtId="17" fontId="0" fillId="0" borderId="17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9" fillId="3" borderId="10" xfId="1" applyFont="1" applyFill="1" applyBorder="1" applyAlignment="1">
      <alignment vertical="center" wrapText="1"/>
    </xf>
    <xf numFmtId="0" fontId="9" fillId="3" borderId="10" xfId="1" applyFont="1" applyFill="1" applyBorder="1" applyAlignment="1">
      <alignment wrapText="1"/>
    </xf>
    <xf numFmtId="0" fontId="9" fillId="3" borderId="7" xfId="1" applyFont="1" applyFill="1" applyBorder="1" applyAlignment="1">
      <alignment vertical="center" wrapText="1"/>
    </xf>
    <xf numFmtId="0" fontId="9" fillId="3" borderId="7" xfId="1" applyFont="1" applyFill="1" applyBorder="1" applyAlignment="1">
      <alignment wrapText="1"/>
    </xf>
    <xf numFmtId="0" fontId="6" fillId="0" borderId="4" xfId="2" applyFont="1" applyFill="1" applyBorder="1" applyAlignment="1">
      <alignment horizontal="center" vertical="top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164" fontId="6" fillId="0" borderId="25" xfId="2" applyNumberFormat="1" applyFont="1" applyFill="1" applyBorder="1" applyAlignment="1">
      <alignment horizontal="center" vertical="center"/>
    </xf>
    <xf numFmtId="164" fontId="6" fillId="0" borderId="26" xfId="2" applyNumberFormat="1" applyFont="1" applyFill="1" applyBorder="1" applyAlignment="1">
      <alignment horizontal="center" vertical="center"/>
    </xf>
    <xf numFmtId="164" fontId="6" fillId="0" borderId="37" xfId="2" applyNumberFormat="1" applyFont="1" applyFill="1" applyBorder="1" applyAlignment="1">
      <alignment horizontal="center" vertical="center"/>
    </xf>
    <xf numFmtId="0" fontId="7" fillId="0" borderId="33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/>
    </xf>
    <xf numFmtId="164" fontId="6" fillId="2" borderId="23" xfId="2" applyNumberFormat="1" applyFont="1" applyFill="1" applyBorder="1" applyAlignment="1">
      <alignment horizontal="center" vertical="center" wrapText="1"/>
    </xf>
    <xf numFmtId="164" fontId="6" fillId="2" borderId="20" xfId="2" applyNumberFormat="1" applyFont="1" applyFill="1" applyBorder="1" applyAlignment="1">
      <alignment horizontal="center" vertical="center" wrapText="1"/>
    </xf>
    <xf numFmtId="164" fontId="6" fillId="2" borderId="29" xfId="2" applyNumberFormat="1" applyFont="1" applyFill="1" applyBorder="1" applyAlignment="1">
      <alignment horizontal="center" vertical="center" wrapText="1"/>
    </xf>
    <xf numFmtId="164" fontId="6" fillId="0" borderId="25" xfId="2" applyNumberFormat="1" applyFont="1" applyFill="1" applyBorder="1" applyAlignment="1">
      <alignment horizontal="center" vertical="center" wrapText="1"/>
    </xf>
    <xf numFmtId="164" fontId="6" fillId="0" borderId="26" xfId="2" applyNumberFormat="1" applyFont="1" applyFill="1" applyBorder="1" applyAlignment="1">
      <alignment horizontal="center" vertical="center" wrapText="1"/>
    </xf>
    <xf numFmtId="164" fontId="6" fillId="0" borderId="37" xfId="2" applyNumberFormat="1" applyFont="1" applyFill="1" applyBorder="1" applyAlignment="1">
      <alignment horizontal="center" vertical="center" wrapText="1"/>
    </xf>
    <xf numFmtId="1" fontId="6" fillId="0" borderId="25" xfId="2" applyNumberFormat="1" applyFont="1" applyFill="1" applyBorder="1" applyAlignment="1">
      <alignment horizontal="center" vertical="center" wrapText="1"/>
    </xf>
    <xf numFmtId="1" fontId="6" fillId="0" borderId="26" xfId="2" applyNumberFormat="1" applyFont="1" applyFill="1" applyBorder="1" applyAlignment="1">
      <alignment horizontal="center" vertical="center" wrapText="1"/>
    </xf>
    <xf numFmtId="1" fontId="6" fillId="0" borderId="37" xfId="2" applyNumberFormat="1" applyFont="1" applyFill="1" applyBorder="1" applyAlignment="1">
      <alignment horizontal="center" vertical="center" wrapText="1"/>
    </xf>
    <xf numFmtId="1" fontId="9" fillId="3" borderId="34" xfId="1" applyNumberFormat="1" applyFont="1" applyFill="1" applyBorder="1" applyAlignment="1">
      <alignment horizontal="center" vertical="center"/>
    </xf>
    <xf numFmtId="1" fontId="9" fillId="3" borderId="17" xfId="1" applyNumberFormat="1" applyFont="1" applyFill="1" applyBorder="1" applyAlignment="1">
      <alignment horizontal="center" vertical="center"/>
    </xf>
    <xf numFmtId="1" fontId="9" fillId="3" borderId="36" xfId="1" applyNumberFormat="1" applyFont="1" applyFill="1" applyBorder="1" applyAlignment="1">
      <alignment horizontal="center" vertical="center"/>
    </xf>
    <xf numFmtId="164" fontId="6" fillId="0" borderId="25" xfId="2" applyNumberFormat="1" applyFont="1" applyFill="1" applyBorder="1" applyAlignment="1">
      <alignment horizontal="center" vertical="top"/>
    </xf>
    <xf numFmtId="164" fontId="6" fillId="0" borderId="26" xfId="2" applyNumberFormat="1" applyFont="1" applyFill="1" applyBorder="1" applyAlignment="1">
      <alignment horizontal="center" vertical="top"/>
    </xf>
    <xf numFmtId="164" fontId="6" fillId="0" borderId="37" xfId="2" applyNumberFormat="1" applyFont="1" applyFill="1" applyBorder="1" applyAlignment="1">
      <alignment horizontal="center" vertical="top"/>
    </xf>
    <xf numFmtId="164" fontId="9" fillId="3" borderId="34" xfId="1" applyNumberFormat="1" applyFont="1" applyFill="1" applyBorder="1" applyAlignment="1">
      <alignment horizontal="center" vertical="center"/>
    </xf>
    <xf numFmtId="164" fontId="9" fillId="3" borderId="17" xfId="1" applyNumberFormat="1" applyFont="1" applyFill="1" applyBorder="1" applyAlignment="1">
      <alignment horizontal="center" vertical="center"/>
    </xf>
    <xf numFmtId="164" fontId="9" fillId="3" borderId="36" xfId="1" applyNumberFormat="1" applyFont="1" applyFill="1" applyBorder="1" applyAlignment="1">
      <alignment horizontal="center" vertical="center"/>
    </xf>
    <xf numFmtId="164" fontId="9" fillId="3" borderId="22" xfId="1" applyNumberFormat="1" applyFont="1" applyFill="1" applyBorder="1" applyAlignment="1">
      <alignment horizontal="center" vertical="center"/>
    </xf>
    <xf numFmtId="164" fontId="9" fillId="3" borderId="39" xfId="1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vertical="center" wrapText="1"/>
    </xf>
    <xf numFmtId="0" fontId="6" fillId="0" borderId="2" xfId="2" applyFont="1" applyFill="1" applyBorder="1" applyAlignment="1">
      <alignment vertical="center" wrapText="1"/>
    </xf>
    <xf numFmtId="1" fontId="6" fillId="0" borderId="25" xfId="3" applyNumberFormat="1" applyFont="1" applyFill="1" applyBorder="1" applyAlignment="1">
      <alignment horizontal="center" vertical="center" wrapText="1"/>
    </xf>
    <xf numFmtId="1" fontId="6" fillId="0" borderId="38" xfId="3" applyNumberFormat="1" applyFont="1" applyFill="1" applyBorder="1" applyAlignment="1">
      <alignment horizontal="center" vertical="center" wrapText="1"/>
    </xf>
    <xf numFmtId="1" fontId="6" fillId="0" borderId="22" xfId="3" applyNumberFormat="1" applyFont="1" applyFill="1" applyBorder="1" applyAlignment="1">
      <alignment horizontal="center" vertical="center" wrapText="1"/>
    </xf>
    <xf numFmtId="1" fontId="6" fillId="0" borderId="39" xfId="3" applyNumberFormat="1" applyFont="1" applyFill="1" applyBorder="1" applyAlignment="1">
      <alignment horizontal="center" vertical="center" wrapText="1"/>
    </xf>
    <xf numFmtId="164" fontId="6" fillId="0" borderId="27" xfId="2" applyNumberFormat="1" applyFont="1" applyFill="1" applyBorder="1" applyAlignment="1">
      <alignment horizontal="center" vertical="center" wrapText="1"/>
    </xf>
    <xf numFmtId="164" fontId="6" fillId="0" borderId="28" xfId="2" applyNumberFormat="1" applyFont="1" applyFill="1" applyBorder="1" applyAlignment="1">
      <alignment horizontal="center" vertical="center" wrapText="1"/>
    </xf>
    <xf numFmtId="164" fontId="6" fillId="0" borderId="40" xfId="2" applyNumberFormat="1" applyFont="1" applyFill="1" applyBorder="1" applyAlignment="1">
      <alignment horizontal="center" vertical="center" wrapText="1"/>
    </xf>
    <xf numFmtId="1" fontId="6" fillId="0" borderId="26" xfId="3" applyNumberFormat="1" applyFont="1" applyFill="1" applyBorder="1" applyAlignment="1">
      <alignment horizontal="center" vertical="center" wrapText="1"/>
    </xf>
    <xf numFmtId="1" fontId="6" fillId="0" borderId="37" xfId="3" applyNumberFormat="1" applyFont="1" applyFill="1" applyBorder="1" applyAlignment="1">
      <alignment horizontal="center" vertical="center" wrapText="1"/>
    </xf>
    <xf numFmtId="164" fontId="6" fillId="0" borderId="11" xfId="2" applyNumberFormat="1" applyFont="1" applyFill="1" applyBorder="1" applyAlignment="1">
      <alignment horizontal="center" vertical="center" wrapText="1"/>
    </xf>
    <xf numFmtId="164" fontId="6" fillId="0" borderId="12" xfId="2" applyNumberFormat="1" applyFont="1" applyFill="1" applyBorder="1" applyAlignment="1">
      <alignment horizontal="center" vertical="center" wrapText="1"/>
    </xf>
    <xf numFmtId="0" fontId="9" fillId="3" borderId="43" xfId="1" applyFont="1" applyFill="1" applyBorder="1" applyAlignment="1"/>
    <xf numFmtId="0" fontId="9" fillId="3" borderId="35" xfId="1" applyFont="1" applyFill="1" applyBorder="1" applyAlignment="1"/>
    <xf numFmtId="0" fontId="9" fillId="3" borderId="44" xfId="1" applyFont="1" applyFill="1" applyBorder="1" applyAlignment="1"/>
    <xf numFmtId="0" fontId="9" fillId="3" borderId="42" xfId="1" applyFont="1" applyFill="1" applyBorder="1" applyAlignment="1"/>
    <xf numFmtId="0" fontId="9" fillId="3" borderId="30" xfId="1" applyFont="1" applyFill="1" applyBorder="1" applyAlignment="1"/>
    <xf numFmtId="0" fontId="9" fillId="3" borderId="31" xfId="1" applyFont="1" applyFill="1" applyBorder="1" applyAlignment="1"/>
    <xf numFmtId="1" fontId="9" fillId="3" borderId="43" xfId="1" applyNumberFormat="1" applyFont="1" applyFill="1" applyBorder="1" applyAlignment="1">
      <alignment horizontal="center" vertical="center"/>
    </xf>
    <xf numFmtId="1" fontId="9" fillId="3" borderId="35" xfId="1" applyNumberFormat="1" applyFont="1" applyFill="1" applyBorder="1" applyAlignment="1">
      <alignment horizontal="center" vertical="center"/>
    </xf>
    <xf numFmtId="1" fontId="9" fillId="3" borderId="44" xfId="1" applyNumberFormat="1" applyFont="1" applyFill="1" applyBorder="1" applyAlignment="1">
      <alignment horizontal="center" vertical="center"/>
    </xf>
    <xf numFmtId="1" fontId="9" fillId="3" borderId="42" xfId="1" applyNumberFormat="1" applyFont="1" applyFill="1" applyBorder="1" applyAlignment="1">
      <alignment horizontal="center" vertical="center"/>
    </xf>
    <xf numFmtId="1" fontId="9" fillId="3" borderId="30" xfId="1" applyNumberFormat="1" applyFont="1" applyFill="1" applyBorder="1" applyAlignment="1">
      <alignment horizontal="center" vertical="center"/>
    </xf>
    <xf numFmtId="1" fontId="9" fillId="3" borderId="31" xfId="1" applyNumberFormat="1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 wrapText="1"/>
    </xf>
    <xf numFmtId="0" fontId="6" fillId="0" borderId="4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1" fontId="6" fillId="0" borderId="11" xfId="2" applyNumberFormat="1" applyFont="1" applyFill="1" applyBorder="1" applyAlignment="1">
      <alignment horizontal="center" vertical="center" wrapText="1"/>
    </xf>
    <xf numFmtId="1" fontId="6" fillId="0" borderId="12" xfId="2" applyNumberFormat="1" applyFont="1" applyFill="1" applyBorder="1" applyAlignment="1">
      <alignment horizontal="center" vertical="center" wrapText="1"/>
    </xf>
    <xf numFmtId="1" fontId="6" fillId="0" borderId="13" xfId="2" applyNumberFormat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vertical="center" wrapText="1"/>
    </xf>
    <xf numFmtId="0" fontId="9" fillId="3" borderId="8" xfId="1" applyFont="1" applyFill="1" applyBorder="1" applyAlignment="1">
      <alignment horizontal="center" vertical="center" wrapText="1"/>
    </xf>
    <xf numFmtId="164" fontId="9" fillId="3" borderId="41" xfId="1" applyNumberFormat="1" applyFont="1" applyFill="1" applyBorder="1" applyAlignment="1">
      <alignment horizontal="center" vertical="center"/>
    </xf>
    <xf numFmtId="164" fontId="9" fillId="3" borderId="24" xfId="1" applyNumberFormat="1" applyFont="1" applyFill="1" applyBorder="1" applyAlignment="1">
      <alignment horizontal="center" vertical="center"/>
    </xf>
    <xf numFmtId="164" fontId="9" fillId="3" borderId="32" xfId="1" applyNumberFormat="1" applyFont="1" applyFill="1" applyBorder="1" applyAlignment="1">
      <alignment horizontal="center" vertical="center"/>
    </xf>
    <xf numFmtId="164" fontId="6" fillId="0" borderId="13" xfId="2" applyNumberFormat="1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6" xfId="2" applyFont="1" applyFill="1" applyBorder="1" applyAlignment="1">
      <alignment horizontal="center" vertical="center" wrapText="1"/>
    </xf>
    <xf numFmtId="0" fontId="9" fillId="3" borderId="43" xfId="1" applyFont="1" applyFill="1" applyBorder="1" applyAlignment="1">
      <alignment wrapText="1"/>
    </xf>
    <xf numFmtId="0" fontId="15" fillId="3" borderId="10" xfId="1" applyFont="1" applyFill="1" applyBorder="1" applyAlignment="1">
      <alignment vertical="center" wrapText="1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4" fillId="0" borderId="6" xfId="2" applyFont="1" applyFill="1" applyBorder="1" applyAlignment="1">
      <alignment horizontal="right" vertical="center" indent="1"/>
    </xf>
    <xf numFmtId="0" fontId="14" fillId="0" borderId="0" xfId="1" applyFont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/>
    </xf>
    <xf numFmtId="2" fontId="6" fillId="0" borderId="2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3">
    <cellStyle name="Обычный" xfId="0" builtinId="0"/>
    <cellStyle name="Обычный 100" xfId="2" xr:uid="{00000000-0005-0000-0000-000001000000}"/>
    <cellStyle name="Обычный 118" xfId="11" xr:uid="{00000000-0005-0000-0000-000002000000}"/>
    <cellStyle name="Обычный 120" xfId="12" xr:uid="{00000000-0005-0000-0000-000003000000}"/>
    <cellStyle name="Обычный 140 3 2" xfId="6" xr:uid="{00000000-0005-0000-0000-000004000000}"/>
    <cellStyle name="Обычный 2" xfId="1" xr:uid="{00000000-0005-0000-0000-000005000000}"/>
    <cellStyle name="Обычный 2 2" xfId="10" xr:uid="{00000000-0005-0000-0000-000006000000}"/>
    <cellStyle name="Обычный 2 3" xfId="5" xr:uid="{00000000-0005-0000-0000-000007000000}"/>
    <cellStyle name="Обычный 25 2" xfId="9" xr:uid="{00000000-0005-0000-0000-000008000000}"/>
    <cellStyle name="Обычный 28 2" xfId="7" xr:uid="{00000000-0005-0000-0000-000009000000}"/>
    <cellStyle name="Обычный 4" xfId="8" xr:uid="{00000000-0005-0000-0000-00000A000000}"/>
    <cellStyle name="Обычный 5" xfId="4" xr:uid="{00000000-0005-0000-0000-00000B000000}"/>
    <cellStyle name="Стиль 1 2" xfId="3" xr:uid="{00000000-0005-0000-0000-00000C000000}"/>
  </cellStyles>
  <dxfs count="0"/>
  <tableStyles count="0" defaultTableStyle="TableStyleMedium2" defaultPivotStyle="PivotStyleLight16"/>
  <colors>
    <mruColors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652329</xdr:colOff>
      <xdr:row>1</xdr:row>
      <xdr:rowOff>425583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0"/>
          <a:ext cx="652329" cy="654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G110"/>
  <sheetViews>
    <sheetView tabSelected="1" view="pageBreakPreview" zoomScale="70" zoomScaleNormal="75" zoomScaleSheetLayoutView="70" workbookViewId="0">
      <selection sqref="A1:G2"/>
    </sheetView>
  </sheetViews>
  <sheetFormatPr defaultRowHeight="16.5" x14ac:dyDescent="0.25"/>
  <cols>
    <col min="1" max="1" width="87.7109375" style="6" customWidth="1"/>
    <col min="2" max="2" width="25.85546875" style="7" customWidth="1"/>
    <col min="3" max="7" width="11.7109375" style="1" customWidth="1"/>
    <col min="8" max="16384" width="9.140625" style="1"/>
  </cols>
  <sheetData>
    <row r="1" spans="1:7" ht="15" x14ac:dyDescent="0.25">
      <c r="A1" s="107" t="s">
        <v>68</v>
      </c>
      <c r="B1" s="108"/>
      <c r="C1" s="108"/>
      <c r="D1" s="108"/>
      <c r="E1" s="108"/>
      <c r="F1" s="108"/>
      <c r="G1" s="108"/>
    </row>
    <row r="2" spans="1:7" ht="37.5" customHeight="1" x14ac:dyDescent="0.25">
      <c r="A2" s="108"/>
      <c r="B2" s="108"/>
      <c r="C2" s="108"/>
      <c r="D2" s="108"/>
      <c r="E2" s="108"/>
      <c r="F2" s="108"/>
      <c r="G2" s="108"/>
    </row>
    <row r="3" spans="1:7" ht="48.75" customHeight="1" x14ac:dyDescent="0.25">
      <c r="A3" s="110" t="s">
        <v>70</v>
      </c>
      <c r="B3" s="110"/>
      <c r="C3" s="110"/>
      <c r="D3" s="110"/>
      <c r="E3" s="110"/>
      <c r="F3" s="110"/>
      <c r="G3" s="110"/>
    </row>
    <row r="4" spans="1:7" ht="19.5" customHeight="1" thickBot="1" x14ac:dyDescent="0.3">
      <c r="A4" s="109" t="s">
        <v>67</v>
      </c>
      <c r="B4" s="109"/>
      <c r="C4" s="109"/>
      <c r="D4" s="109"/>
      <c r="E4" s="109"/>
      <c r="F4" s="109"/>
      <c r="G4" s="109"/>
    </row>
    <row r="5" spans="1:7" ht="18.75" customHeight="1" x14ac:dyDescent="0.25">
      <c r="A5" s="111"/>
      <c r="B5" s="113"/>
      <c r="C5" s="39">
        <v>2025</v>
      </c>
      <c r="D5" s="40">
        <v>2026</v>
      </c>
      <c r="E5" s="40">
        <v>2027</v>
      </c>
      <c r="F5" s="40">
        <v>2028</v>
      </c>
      <c r="G5" s="41">
        <v>2029</v>
      </c>
    </row>
    <row r="6" spans="1:7" ht="18.75" customHeight="1" thickBot="1" x14ac:dyDescent="0.3">
      <c r="A6" s="112"/>
      <c r="B6" s="114" t="s">
        <v>0</v>
      </c>
      <c r="C6" s="105" t="s">
        <v>49</v>
      </c>
      <c r="D6" s="106" t="s">
        <v>50</v>
      </c>
      <c r="E6" s="115" t="s">
        <v>51</v>
      </c>
      <c r="F6" s="116"/>
      <c r="G6" s="117"/>
    </row>
    <row r="7" spans="1:7" ht="17.100000000000001" customHeight="1" x14ac:dyDescent="0.25">
      <c r="A7" s="62" t="s">
        <v>71</v>
      </c>
      <c r="B7" s="102" t="s">
        <v>72</v>
      </c>
      <c r="C7" s="42">
        <v>55.624699999999997</v>
      </c>
      <c r="D7" s="43">
        <v>61.215000000000003</v>
      </c>
      <c r="E7" s="43">
        <v>48</v>
      </c>
      <c r="F7" s="43">
        <v>44.958300000000001</v>
      </c>
      <c r="G7" s="44">
        <v>43.958300000000001</v>
      </c>
    </row>
    <row r="8" spans="1:7" ht="17.100000000000001" customHeight="1" x14ac:dyDescent="0.25">
      <c r="A8" s="27" t="s">
        <v>78</v>
      </c>
      <c r="B8" s="28"/>
      <c r="C8" s="77" t="s">
        <v>84</v>
      </c>
      <c r="D8" s="78" t="s">
        <v>84</v>
      </c>
      <c r="E8" s="78" t="s">
        <v>84</v>
      </c>
      <c r="F8" s="78" t="s">
        <v>84</v>
      </c>
      <c r="G8" s="79" t="s">
        <v>84</v>
      </c>
    </row>
    <row r="9" spans="1:7" ht="17.100000000000001" customHeight="1" x14ac:dyDescent="0.25">
      <c r="A9" s="63" t="s">
        <v>1</v>
      </c>
      <c r="B9" s="2" t="s">
        <v>2</v>
      </c>
      <c r="C9" s="45">
        <v>105.59</v>
      </c>
      <c r="D9" s="46">
        <v>106.84</v>
      </c>
      <c r="E9" s="46">
        <v>105.34</v>
      </c>
      <c r="F9" s="46">
        <v>104.01</v>
      </c>
      <c r="G9" s="47">
        <v>104.02</v>
      </c>
    </row>
    <row r="10" spans="1:7" ht="17.100000000000001" customHeight="1" x14ac:dyDescent="0.25">
      <c r="A10" s="63" t="s">
        <v>3</v>
      </c>
      <c r="B10" s="2" t="s">
        <v>4</v>
      </c>
      <c r="C10" s="45">
        <v>108.69</v>
      </c>
      <c r="D10" s="46">
        <v>106.11</v>
      </c>
      <c r="E10" s="46">
        <v>105.62</v>
      </c>
      <c r="F10" s="46">
        <v>104.69</v>
      </c>
      <c r="G10" s="47">
        <v>104.02</v>
      </c>
    </row>
    <row r="11" spans="1:7" ht="17.100000000000001" customHeight="1" x14ac:dyDescent="0.25">
      <c r="A11" s="27" t="s">
        <v>5</v>
      </c>
      <c r="B11" s="28"/>
      <c r="C11" s="77" t="s">
        <v>84</v>
      </c>
      <c r="D11" s="78" t="s">
        <v>84</v>
      </c>
      <c r="E11" s="78" t="s">
        <v>84</v>
      </c>
      <c r="F11" s="78" t="s">
        <v>84</v>
      </c>
      <c r="G11" s="79" t="s">
        <v>84</v>
      </c>
    </row>
    <row r="12" spans="1:7" ht="17.100000000000001" customHeight="1" x14ac:dyDescent="0.25">
      <c r="A12" s="64" t="s">
        <v>6</v>
      </c>
      <c r="B12" s="2" t="s">
        <v>7</v>
      </c>
      <c r="C12" s="67">
        <v>214261.02350000001</v>
      </c>
      <c r="D12" s="68">
        <v>232318.08230000001</v>
      </c>
      <c r="E12" s="68">
        <v>246292.9711</v>
      </c>
      <c r="F12" s="68">
        <v>260079.345</v>
      </c>
      <c r="G12" s="69">
        <v>276219.56949999998</v>
      </c>
    </row>
    <row r="13" spans="1:7" ht="17.100000000000001" customHeight="1" x14ac:dyDescent="0.25">
      <c r="A13" s="64" t="s">
        <v>8</v>
      </c>
      <c r="B13" s="2" t="s">
        <v>4</v>
      </c>
      <c r="C13" s="45">
        <v>101</v>
      </c>
      <c r="D13" s="46">
        <v>100.6</v>
      </c>
      <c r="E13" s="46">
        <v>100.7</v>
      </c>
      <c r="F13" s="46">
        <v>101.3</v>
      </c>
      <c r="G13" s="47">
        <v>101.8</v>
      </c>
    </row>
    <row r="14" spans="1:7" ht="17.100000000000001" customHeight="1" x14ac:dyDescent="0.25">
      <c r="A14" s="64" t="s">
        <v>9</v>
      </c>
      <c r="B14" s="2" t="s">
        <v>4</v>
      </c>
      <c r="C14" s="70">
        <v>104.9</v>
      </c>
      <c r="D14" s="71">
        <v>107.7809</v>
      </c>
      <c r="E14" s="71">
        <v>105.27849999999999</v>
      </c>
      <c r="F14" s="71">
        <v>104.2424</v>
      </c>
      <c r="G14" s="72">
        <v>104.328</v>
      </c>
    </row>
    <row r="15" spans="1:7" ht="17.100000000000001" customHeight="1" x14ac:dyDescent="0.25">
      <c r="A15" s="27" t="s">
        <v>69</v>
      </c>
      <c r="B15" s="28"/>
      <c r="C15" s="77" t="s">
        <v>84</v>
      </c>
      <c r="D15" s="78"/>
      <c r="E15" s="78" t="s">
        <v>84</v>
      </c>
      <c r="F15" s="78" t="s">
        <v>84</v>
      </c>
      <c r="G15" s="79" t="s">
        <v>84</v>
      </c>
    </row>
    <row r="16" spans="1:7" ht="17.100000000000001" customHeight="1" x14ac:dyDescent="0.25">
      <c r="A16" s="64" t="s">
        <v>6</v>
      </c>
      <c r="B16" s="2" t="s">
        <v>7</v>
      </c>
      <c r="C16" s="67">
        <v>131638.98800000001</v>
      </c>
      <c r="D16" s="68">
        <v>140716.0435</v>
      </c>
      <c r="E16" s="68">
        <v>147497.4143</v>
      </c>
      <c r="F16" s="68">
        <v>156101.18239999999</v>
      </c>
      <c r="G16" s="69">
        <v>165603.27420000001</v>
      </c>
    </row>
    <row r="17" spans="1:7" ht="17.100000000000001" customHeight="1" x14ac:dyDescent="0.25">
      <c r="A17" s="63" t="s">
        <v>10</v>
      </c>
      <c r="B17" s="2" t="s">
        <v>4</v>
      </c>
      <c r="C17" s="45">
        <v>101.1</v>
      </c>
      <c r="D17" s="46">
        <v>99.790300000000002</v>
      </c>
      <c r="E17" s="46">
        <v>100.4015</v>
      </c>
      <c r="F17" s="46">
        <v>101.5089</v>
      </c>
      <c r="G17" s="47">
        <v>101.616</v>
      </c>
    </row>
    <row r="18" spans="1:7" ht="17.100000000000001" customHeight="1" x14ac:dyDescent="0.25">
      <c r="A18" s="63" t="s">
        <v>11</v>
      </c>
      <c r="B18" s="2" t="s">
        <v>4</v>
      </c>
      <c r="C18" s="70">
        <v>100.1109</v>
      </c>
      <c r="D18" s="71">
        <v>107.12</v>
      </c>
      <c r="E18" s="71">
        <v>104.4</v>
      </c>
      <c r="F18" s="71">
        <v>104.26</v>
      </c>
      <c r="G18" s="72">
        <v>104.4</v>
      </c>
    </row>
    <row r="19" spans="1:7" ht="17.100000000000001" customHeight="1" x14ac:dyDescent="0.25">
      <c r="A19" s="27" t="s">
        <v>12</v>
      </c>
      <c r="B19" s="28"/>
      <c r="C19" s="77" t="s">
        <v>84</v>
      </c>
      <c r="D19" s="78" t="s">
        <v>84</v>
      </c>
      <c r="E19" s="78" t="s">
        <v>84</v>
      </c>
      <c r="F19" s="78" t="s">
        <v>84</v>
      </c>
      <c r="G19" s="79" t="s">
        <v>84</v>
      </c>
    </row>
    <row r="20" spans="1:7" ht="17.100000000000001" customHeight="1" x14ac:dyDescent="0.25">
      <c r="A20" s="64" t="s">
        <v>8</v>
      </c>
      <c r="B20" s="2" t="s">
        <v>4</v>
      </c>
      <c r="C20" s="45">
        <v>104.9</v>
      </c>
      <c r="D20" s="46">
        <v>98.8</v>
      </c>
      <c r="E20" s="46">
        <v>96.2</v>
      </c>
      <c r="F20" s="46">
        <v>101.6</v>
      </c>
      <c r="G20" s="47">
        <v>103.7</v>
      </c>
    </row>
    <row r="21" spans="1:7" ht="17.100000000000001" customHeight="1" x14ac:dyDescent="0.25">
      <c r="A21" s="64" t="s">
        <v>13</v>
      </c>
      <c r="B21" s="2" t="s">
        <v>4</v>
      </c>
      <c r="C21" s="45">
        <v>108.2253</v>
      </c>
      <c r="D21" s="46">
        <v>102.2736</v>
      </c>
      <c r="E21" s="46">
        <v>105.4348</v>
      </c>
      <c r="F21" s="46">
        <v>104.71729999999999</v>
      </c>
      <c r="G21" s="47">
        <v>104.3323</v>
      </c>
    </row>
    <row r="22" spans="1:7" ht="17.100000000000001" customHeight="1" x14ac:dyDescent="0.25">
      <c r="A22" s="27" t="s">
        <v>14</v>
      </c>
      <c r="B22" s="28"/>
      <c r="C22" s="77" t="s">
        <v>84</v>
      </c>
      <c r="D22" s="78" t="s">
        <v>84</v>
      </c>
      <c r="E22" s="78" t="s">
        <v>84</v>
      </c>
      <c r="F22" s="78" t="s">
        <v>84</v>
      </c>
      <c r="G22" s="79" t="s">
        <v>84</v>
      </c>
    </row>
    <row r="23" spans="1:7" ht="17.100000000000001" customHeight="1" x14ac:dyDescent="0.25">
      <c r="A23" s="64" t="s">
        <v>6</v>
      </c>
      <c r="B23" s="2" t="s">
        <v>7</v>
      </c>
      <c r="C23" s="66">
        <v>42640.705399999999</v>
      </c>
      <c r="D23" s="73">
        <v>45207.846400000002</v>
      </c>
      <c r="E23" s="73">
        <v>49106.571100000001</v>
      </c>
      <c r="F23" s="73">
        <v>52287.105499999998</v>
      </c>
      <c r="G23" s="74">
        <v>55789.746299999999</v>
      </c>
    </row>
    <row r="24" spans="1:7" ht="17.100000000000001" customHeight="1" x14ac:dyDescent="0.25">
      <c r="A24" s="64" t="s">
        <v>8</v>
      </c>
      <c r="B24" s="2" t="s">
        <v>4</v>
      </c>
      <c r="C24" s="45">
        <v>97.7</v>
      </c>
      <c r="D24" s="46">
        <v>94.63</v>
      </c>
      <c r="E24" s="46">
        <v>99.2</v>
      </c>
      <c r="F24" s="46">
        <v>101.6</v>
      </c>
      <c r="G24" s="47">
        <v>102.1</v>
      </c>
    </row>
    <row r="25" spans="1:7" ht="17.100000000000001" customHeight="1" x14ac:dyDescent="0.25">
      <c r="A25" s="64" t="s">
        <v>13</v>
      </c>
      <c r="B25" s="5" t="s">
        <v>4</v>
      </c>
      <c r="C25" s="45">
        <v>109.32989999999999</v>
      </c>
      <c r="D25" s="46">
        <v>112.0368</v>
      </c>
      <c r="E25" s="46">
        <v>109.5</v>
      </c>
      <c r="F25" s="46">
        <v>104.8</v>
      </c>
      <c r="G25" s="47">
        <v>104.5043</v>
      </c>
    </row>
    <row r="26" spans="1:7" ht="31.5" customHeight="1" x14ac:dyDescent="0.25">
      <c r="A26" s="27" t="s">
        <v>74</v>
      </c>
      <c r="B26" s="103"/>
      <c r="C26" s="77"/>
      <c r="D26" s="78"/>
      <c r="E26" s="78"/>
      <c r="F26" s="78"/>
      <c r="G26" s="79"/>
    </row>
    <row r="27" spans="1:7" ht="17.100000000000001" customHeight="1" x14ac:dyDescent="0.25">
      <c r="A27" s="64" t="s">
        <v>6</v>
      </c>
      <c r="B27" s="5" t="s">
        <v>7</v>
      </c>
      <c r="C27" s="66">
        <v>87643.45</v>
      </c>
      <c r="D27" s="73">
        <v>97097.634699999995</v>
      </c>
      <c r="E27" s="73">
        <v>104613.178</v>
      </c>
      <c r="F27" s="73">
        <v>112081.9811</v>
      </c>
      <c r="G27" s="74">
        <v>119709.004</v>
      </c>
    </row>
    <row r="28" spans="1:7" ht="17.100000000000001" customHeight="1" x14ac:dyDescent="0.25">
      <c r="A28" s="64" t="s">
        <v>8</v>
      </c>
      <c r="B28" s="5" t="s">
        <v>4</v>
      </c>
      <c r="C28" s="45">
        <v>104.2</v>
      </c>
      <c r="D28" s="46">
        <v>104.1</v>
      </c>
      <c r="E28" s="46">
        <v>101.86879999999999</v>
      </c>
      <c r="F28" s="46">
        <v>102.1</v>
      </c>
      <c r="G28" s="47">
        <v>102.6</v>
      </c>
    </row>
    <row r="29" spans="1:7" ht="17.100000000000001" customHeight="1" x14ac:dyDescent="0.25">
      <c r="A29" s="64" t="s">
        <v>13</v>
      </c>
      <c r="B29" s="5" t="s">
        <v>4</v>
      </c>
      <c r="C29" s="45">
        <v>109.65260000000001</v>
      </c>
      <c r="D29" s="46">
        <v>106.5</v>
      </c>
      <c r="E29" s="46">
        <v>105.7637</v>
      </c>
      <c r="F29" s="46">
        <v>104.9358</v>
      </c>
      <c r="G29" s="47">
        <v>104.09829999999999</v>
      </c>
    </row>
    <row r="30" spans="1:7" ht="17.100000000000001" customHeight="1" x14ac:dyDescent="0.25">
      <c r="A30" s="27" t="s">
        <v>15</v>
      </c>
      <c r="B30" s="28"/>
      <c r="C30" s="77" t="s">
        <v>84</v>
      </c>
      <c r="D30" s="78" t="s">
        <v>84</v>
      </c>
      <c r="E30" s="78" t="s">
        <v>84</v>
      </c>
      <c r="F30" s="78" t="s">
        <v>84</v>
      </c>
      <c r="G30" s="79" t="s">
        <v>84</v>
      </c>
    </row>
    <row r="31" spans="1:7" ht="17.100000000000001" customHeight="1" x14ac:dyDescent="0.25">
      <c r="A31" s="64" t="s">
        <v>6</v>
      </c>
      <c r="B31" s="5" t="s">
        <v>7</v>
      </c>
      <c r="C31" s="66">
        <v>62320</v>
      </c>
      <c r="D31" s="73">
        <v>68491.793900000004</v>
      </c>
      <c r="E31" s="73">
        <v>73337.523199999996</v>
      </c>
      <c r="F31" s="73">
        <v>78337.684399999998</v>
      </c>
      <c r="G31" s="74">
        <v>83597.909499999994</v>
      </c>
    </row>
    <row r="32" spans="1:7" ht="17.100000000000001" customHeight="1" x14ac:dyDescent="0.25">
      <c r="A32" s="64" t="s">
        <v>8</v>
      </c>
      <c r="B32" s="5" t="s">
        <v>4</v>
      </c>
      <c r="C32" s="45">
        <v>104.1</v>
      </c>
      <c r="D32" s="46">
        <v>104.64</v>
      </c>
      <c r="E32" s="46">
        <v>101.85</v>
      </c>
      <c r="F32" s="46">
        <v>102.14</v>
      </c>
      <c r="G32" s="47">
        <v>102.64</v>
      </c>
    </row>
    <row r="33" spans="1:7" ht="17.100000000000001" customHeight="1" x14ac:dyDescent="0.25">
      <c r="A33" s="64" t="s">
        <v>13</v>
      </c>
      <c r="B33" s="5" t="s">
        <v>4</v>
      </c>
      <c r="C33" s="45">
        <v>107.30240000000001</v>
      </c>
      <c r="D33" s="46">
        <v>105.03</v>
      </c>
      <c r="E33" s="46">
        <v>105.13</v>
      </c>
      <c r="F33" s="46">
        <v>104.58</v>
      </c>
      <c r="G33" s="47">
        <v>103.97</v>
      </c>
    </row>
    <row r="34" spans="1:7" ht="17.100000000000001" customHeight="1" thickBot="1" x14ac:dyDescent="0.3">
      <c r="A34" s="65" t="s">
        <v>16</v>
      </c>
      <c r="B34" s="4" t="s">
        <v>17</v>
      </c>
      <c r="C34" s="75">
        <v>29.086018064316772</v>
      </c>
      <c r="D34" s="76">
        <v>29.481903957675705</v>
      </c>
      <c r="E34" s="76">
        <v>29.776539246109245</v>
      </c>
      <c r="F34" s="76">
        <v>30.12068659277806</v>
      </c>
      <c r="G34" s="100">
        <v>30.265020560029509</v>
      </c>
    </row>
    <row r="35" spans="1:7" ht="17.100000000000001" customHeight="1" x14ac:dyDescent="0.25">
      <c r="A35" s="29" t="s">
        <v>18</v>
      </c>
      <c r="B35" s="30"/>
      <c r="C35" s="80" t="s">
        <v>84</v>
      </c>
      <c r="D35" s="81" t="s">
        <v>84</v>
      </c>
      <c r="E35" s="81" t="s">
        <v>84</v>
      </c>
      <c r="F35" s="81" t="s">
        <v>84</v>
      </c>
      <c r="G35" s="82" t="s">
        <v>84</v>
      </c>
    </row>
    <row r="36" spans="1:7" ht="17.100000000000001" customHeight="1" x14ac:dyDescent="0.25">
      <c r="A36" s="64" t="s">
        <v>6</v>
      </c>
      <c r="B36" s="5" t="s">
        <v>7</v>
      </c>
      <c r="C36" s="66">
        <v>20053.400000000001</v>
      </c>
      <c r="D36" s="73">
        <v>22480.645499999999</v>
      </c>
      <c r="E36" s="73">
        <v>24418.7019</v>
      </c>
      <c r="F36" s="73">
        <v>26170.956200000001</v>
      </c>
      <c r="G36" s="74">
        <v>27807.808199999999</v>
      </c>
    </row>
    <row r="37" spans="1:7" ht="17.100000000000001" customHeight="1" x14ac:dyDescent="0.25">
      <c r="A37" s="64" t="s">
        <v>8</v>
      </c>
      <c r="B37" s="5" t="s">
        <v>4</v>
      </c>
      <c r="C37" s="45">
        <v>103.3</v>
      </c>
      <c r="D37" s="46">
        <v>101.7</v>
      </c>
      <c r="E37" s="46">
        <v>101.25</v>
      </c>
      <c r="F37" s="46">
        <v>101.55</v>
      </c>
      <c r="G37" s="47">
        <v>102.05</v>
      </c>
    </row>
    <row r="38" spans="1:7" ht="17.100000000000001" customHeight="1" x14ac:dyDescent="0.25">
      <c r="A38" s="64" t="s">
        <v>13</v>
      </c>
      <c r="B38" s="5" t="s">
        <v>4</v>
      </c>
      <c r="C38" s="45">
        <v>111.6768</v>
      </c>
      <c r="D38" s="46">
        <v>110.23</v>
      </c>
      <c r="E38" s="46">
        <v>107.28</v>
      </c>
      <c r="F38" s="46">
        <v>105.54</v>
      </c>
      <c r="G38" s="47">
        <v>104.12</v>
      </c>
    </row>
    <row r="39" spans="1:7" ht="17.100000000000001" customHeight="1" x14ac:dyDescent="0.25">
      <c r="A39" s="89" t="s">
        <v>16</v>
      </c>
      <c r="B39" s="90" t="s">
        <v>17</v>
      </c>
      <c r="C39" s="70">
        <v>9.3593317498551016</v>
      </c>
      <c r="D39" s="71">
        <v>9.6766662661109599</v>
      </c>
      <c r="E39" s="71">
        <v>9.9144940234959069</v>
      </c>
      <c r="F39" s="71">
        <v>10.062681525132264</v>
      </c>
      <c r="G39" s="72">
        <v>10.067283882288434</v>
      </c>
    </row>
    <row r="40" spans="1:7" ht="17.100000000000001" customHeight="1" x14ac:dyDescent="0.25">
      <c r="A40" s="104" t="s">
        <v>75</v>
      </c>
      <c r="B40" s="103"/>
      <c r="C40" s="77"/>
      <c r="D40" s="78"/>
      <c r="E40" s="78"/>
      <c r="F40" s="78"/>
      <c r="G40" s="79"/>
    </row>
    <row r="41" spans="1:7" ht="17.100000000000001" customHeight="1" x14ac:dyDescent="0.25">
      <c r="A41" s="64" t="s">
        <v>6</v>
      </c>
      <c r="B41" s="5" t="s">
        <v>7</v>
      </c>
      <c r="C41" s="66">
        <v>5270.05</v>
      </c>
      <c r="D41" s="73">
        <v>6125.1953000000003</v>
      </c>
      <c r="E41" s="73">
        <v>6856.9528</v>
      </c>
      <c r="F41" s="73">
        <v>7573.3405000000002</v>
      </c>
      <c r="G41" s="74">
        <v>8303.2862999999998</v>
      </c>
    </row>
    <row r="42" spans="1:7" ht="17.100000000000001" customHeight="1" x14ac:dyDescent="0.25">
      <c r="A42" s="64" t="s">
        <v>8</v>
      </c>
      <c r="B42" s="5" t="s">
        <v>4</v>
      </c>
      <c r="C42" s="45">
        <v>110.45</v>
      </c>
      <c r="D42" s="46">
        <v>105.44</v>
      </c>
      <c r="E42" s="46">
        <v>104.35</v>
      </c>
      <c r="F42" s="46">
        <v>104.65</v>
      </c>
      <c r="G42" s="47">
        <v>105.3</v>
      </c>
    </row>
    <row r="43" spans="1:7" ht="17.100000000000001" customHeight="1" x14ac:dyDescent="0.25">
      <c r="A43" s="89" t="s">
        <v>13</v>
      </c>
      <c r="B43" s="90" t="s">
        <v>4</v>
      </c>
      <c r="C43" s="70">
        <v>135.0839</v>
      </c>
      <c r="D43" s="71">
        <v>110.23</v>
      </c>
      <c r="E43" s="71">
        <v>107.28</v>
      </c>
      <c r="F43" s="71">
        <v>105.54</v>
      </c>
      <c r="G43" s="72">
        <v>104.12</v>
      </c>
    </row>
    <row r="44" spans="1:7" ht="17.100000000000001" customHeight="1" x14ac:dyDescent="0.25">
      <c r="A44" s="27" t="s">
        <v>19</v>
      </c>
      <c r="B44" s="28"/>
      <c r="C44" s="77" t="s">
        <v>84</v>
      </c>
      <c r="D44" s="78" t="s">
        <v>84</v>
      </c>
      <c r="E44" s="78" t="s">
        <v>84</v>
      </c>
      <c r="F44" s="78" t="s">
        <v>84</v>
      </c>
      <c r="G44" s="79" t="s">
        <v>84</v>
      </c>
    </row>
    <row r="45" spans="1:7" ht="17.100000000000001" customHeight="1" x14ac:dyDescent="0.25">
      <c r="A45" s="64" t="s">
        <v>6</v>
      </c>
      <c r="B45" s="2" t="s">
        <v>7</v>
      </c>
      <c r="C45" s="66">
        <v>41048.657099999997</v>
      </c>
      <c r="D45" s="73">
        <v>41042.2235</v>
      </c>
      <c r="E45" s="73">
        <v>41739.941299999999</v>
      </c>
      <c r="F45" s="73">
        <v>46581.7745</v>
      </c>
      <c r="G45" s="74">
        <v>52870.314100000003</v>
      </c>
    </row>
    <row r="46" spans="1:7" ht="17.100000000000001" customHeight="1" x14ac:dyDescent="0.25">
      <c r="A46" s="63" t="s">
        <v>8</v>
      </c>
      <c r="B46" s="2" t="s">
        <v>4</v>
      </c>
      <c r="C46" s="45">
        <v>92.217399999999998</v>
      </c>
      <c r="D46" s="46">
        <v>99.984300000000005</v>
      </c>
      <c r="E46" s="46">
        <v>101.7</v>
      </c>
      <c r="F46" s="46">
        <v>111.6</v>
      </c>
      <c r="G46" s="47">
        <v>113.5</v>
      </c>
    </row>
    <row r="47" spans="1:7" ht="17.100000000000001" customHeight="1" x14ac:dyDescent="0.25">
      <c r="A47" s="64" t="s">
        <v>16</v>
      </c>
      <c r="B47" s="2" t="s">
        <v>17</v>
      </c>
      <c r="C47" s="45">
        <v>19.15824746351965</v>
      </c>
      <c r="D47" s="46">
        <v>17.666392169594797</v>
      </c>
      <c r="E47" s="46">
        <v>16.947272637777687</v>
      </c>
      <c r="F47" s="46">
        <v>17.910601282081821</v>
      </c>
      <c r="G47" s="47">
        <v>19.140683694389729</v>
      </c>
    </row>
    <row r="48" spans="1:7" ht="17.100000000000001" customHeight="1" x14ac:dyDescent="0.25">
      <c r="A48" s="27" t="s">
        <v>20</v>
      </c>
      <c r="B48" s="28"/>
      <c r="C48" s="77" t="s">
        <v>84</v>
      </c>
      <c r="D48" s="78"/>
      <c r="E48" s="78"/>
      <c r="F48" s="78"/>
      <c r="G48" s="79"/>
    </row>
    <row r="49" spans="1:7" ht="17.100000000000001" customHeight="1" x14ac:dyDescent="0.25">
      <c r="A49" s="64" t="s">
        <v>6</v>
      </c>
      <c r="B49" s="2" t="s">
        <v>7</v>
      </c>
      <c r="C49" s="66">
        <v>59331.177499999998</v>
      </c>
      <c r="D49" s="73">
        <v>59333.895299999996</v>
      </c>
      <c r="E49" s="73">
        <v>60306.007799999999</v>
      </c>
      <c r="F49" s="73">
        <v>65673.295400000003</v>
      </c>
      <c r="G49" s="74">
        <v>70256.951100000006</v>
      </c>
    </row>
    <row r="50" spans="1:7" ht="17.100000000000001" customHeight="1" x14ac:dyDescent="0.25">
      <c r="A50" s="63" t="s">
        <v>8</v>
      </c>
      <c r="B50" s="2" t="s">
        <v>4</v>
      </c>
      <c r="C50" s="45">
        <v>97.438999999999993</v>
      </c>
      <c r="D50" s="46">
        <v>100.0046</v>
      </c>
      <c r="E50" s="46">
        <v>101.6384</v>
      </c>
      <c r="F50" s="46">
        <v>108.90009999999999</v>
      </c>
      <c r="G50" s="47">
        <v>106.9795</v>
      </c>
    </row>
    <row r="51" spans="1:7" ht="17.100000000000001" customHeight="1" x14ac:dyDescent="0.25">
      <c r="A51" s="64" t="s">
        <v>16</v>
      </c>
      <c r="B51" s="2" t="s">
        <v>17</v>
      </c>
      <c r="C51" s="45">
        <v>27.691073500355976</v>
      </c>
      <c r="D51" s="46">
        <v>25.539938481146802</v>
      </c>
      <c r="E51" s="46">
        <v>24.485476597508956</v>
      </c>
      <c r="F51" s="46">
        <v>25.251253766422703</v>
      </c>
      <c r="G51" s="47">
        <v>25.435182317884252</v>
      </c>
    </row>
    <row r="52" spans="1:7" ht="17.100000000000001" customHeight="1" x14ac:dyDescent="0.25">
      <c r="A52" s="27" t="s">
        <v>21</v>
      </c>
      <c r="B52" s="28"/>
      <c r="C52" s="77" t="s">
        <v>84</v>
      </c>
      <c r="D52" s="78"/>
      <c r="E52" s="78"/>
      <c r="F52" s="78"/>
      <c r="G52" s="79"/>
    </row>
    <row r="53" spans="1:7" ht="17.100000000000001" customHeight="1" x14ac:dyDescent="0.25">
      <c r="A53" s="64" t="s">
        <v>6</v>
      </c>
      <c r="B53" s="2" t="s">
        <v>7</v>
      </c>
      <c r="C53" s="66">
        <v>12982.2363</v>
      </c>
      <c r="D53" s="73">
        <v>14402.276599999999</v>
      </c>
      <c r="E53" s="73">
        <v>15901.4959</v>
      </c>
      <c r="F53" s="73">
        <v>17484.943299999999</v>
      </c>
      <c r="G53" s="74">
        <v>19141.799299999999</v>
      </c>
    </row>
    <row r="54" spans="1:7" ht="17.100000000000001" customHeight="1" x14ac:dyDescent="0.25">
      <c r="A54" s="63" t="s">
        <v>8</v>
      </c>
      <c r="B54" s="2" t="s">
        <v>4</v>
      </c>
      <c r="C54" s="45">
        <v>112.7338</v>
      </c>
      <c r="D54" s="46">
        <v>110.9383</v>
      </c>
      <c r="E54" s="46">
        <v>110.4096</v>
      </c>
      <c r="F54" s="46">
        <v>109.9579</v>
      </c>
      <c r="G54" s="47">
        <v>109.4759</v>
      </c>
    </row>
    <row r="55" spans="1:7" ht="17.100000000000001" customHeight="1" x14ac:dyDescent="0.25">
      <c r="A55" s="64" t="s">
        <v>16</v>
      </c>
      <c r="B55" s="2" t="s">
        <v>17</v>
      </c>
      <c r="C55" s="45">
        <v>6.0590750888483456</v>
      </c>
      <c r="D55" s="46">
        <v>6.1993782220541336</v>
      </c>
      <c r="E55" s="46">
        <v>6.4563336212886346</v>
      </c>
      <c r="F55" s="46">
        <v>6.7229265361307329</v>
      </c>
      <c r="G55" s="47">
        <v>6.9299214876953172</v>
      </c>
    </row>
    <row r="56" spans="1:7" ht="17.100000000000001" customHeight="1" x14ac:dyDescent="0.25">
      <c r="A56" s="27" t="s">
        <v>22</v>
      </c>
      <c r="B56" s="28"/>
      <c r="C56" s="77" t="s">
        <v>84</v>
      </c>
      <c r="D56" s="78"/>
      <c r="E56" s="78"/>
      <c r="F56" s="78"/>
      <c r="G56" s="79"/>
    </row>
    <row r="57" spans="1:7" ht="17.100000000000001" customHeight="1" x14ac:dyDescent="0.25">
      <c r="A57" s="64" t="s">
        <v>6</v>
      </c>
      <c r="B57" s="2" t="s">
        <v>7</v>
      </c>
      <c r="C57" s="66">
        <v>217370.80710000001</v>
      </c>
      <c r="D57" s="73">
        <v>241147.5497</v>
      </c>
      <c r="E57" s="73">
        <v>266250.04470000003</v>
      </c>
      <c r="F57" s="73">
        <v>292762.82919999998</v>
      </c>
      <c r="G57" s="74">
        <v>320504.74540000001</v>
      </c>
    </row>
    <row r="58" spans="1:7" ht="17.100000000000001" customHeight="1" x14ac:dyDescent="0.25">
      <c r="A58" s="63" t="s">
        <v>8</v>
      </c>
      <c r="B58" s="2" t="s">
        <v>4</v>
      </c>
      <c r="C58" s="45">
        <v>110.6824</v>
      </c>
      <c r="D58" s="46">
        <v>110.9383</v>
      </c>
      <c r="E58" s="46">
        <v>110.4096</v>
      </c>
      <c r="F58" s="46">
        <v>109.9579</v>
      </c>
      <c r="G58" s="47">
        <v>109.4759</v>
      </c>
    </row>
    <row r="59" spans="1:7" ht="17.100000000000001" customHeight="1" x14ac:dyDescent="0.25">
      <c r="A59" s="64" t="s">
        <v>16</v>
      </c>
      <c r="B59" s="2" t="s">
        <v>17</v>
      </c>
      <c r="C59" s="45">
        <v>101.45139958224834</v>
      </c>
      <c r="D59" s="46">
        <v>103.80059413050691</v>
      </c>
      <c r="E59" s="46">
        <v>108.10298138467664</v>
      </c>
      <c r="F59" s="46">
        <v>112.56673581671777</v>
      </c>
      <c r="G59" s="47">
        <v>116.03259898643788</v>
      </c>
    </row>
    <row r="60" spans="1:7" ht="17.100000000000001" customHeight="1" x14ac:dyDescent="0.25">
      <c r="A60" s="27" t="s">
        <v>23</v>
      </c>
      <c r="B60" s="28"/>
      <c r="C60" s="77" t="s">
        <v>84</v>
      </c>
      <c r="D60" s="78" t="s">
        <v>84</v>
      </c>
      <c r="E60" s="78" t="s">
        <v>84</v>
      </c>
      <c r="F60" s="78" t="s">
        <v>84</v>
      </c>
      <c r="G60" s="79" t="s">
        <v>84</v>
      </c>
    </row>
    <row r="61" spans="1:7" ht="17.100000000000001" customHeight="1" x14ac:dyDescent="0.25">
      <c r="A61" s="64" t="s">
        <v>6</v>
      </c>
      <c r="B61" s="2" t="s">
        <v>7</v>
      </c>
      <c r="C61" s="48">
        <v>53534.2693</v>
      </c>
      <c r="D61" s="49">
        <v>59040.986100000002</v>
      </c>
      <c r="E61" s="49">
        <v>62901.0121</v>
      </c>
      <c r="F61" s="49">
        <v>67014.216199999995</v>
      </c>
      <c r="G61" s="50">
        <v>71402.537400000001</v>
      </c>
    </row>
    <row r="62" spans="1:7" ht="17.100000000000001" customHeight="1" x14ac:dyDescent="0.25">
      <c r="A62" s="64" t="s">
        <v>24</v>
      </c>
      <c r="B62" s="2" t="s">
        <v>4</v>
      </c>
      <c r="C62" s="36">
        <v>115.7689</v>
      </c>
      <c r="D62" s="37">
        <v>110.2863</v>
      </c>
      <c r="E62" s="37">
        <v>106.53789999999999</v>
      </c>
      <c r="F62" s="37">
        <v>106.53919999999999</v>
      </c>
      <c r="G62" s="38">
        <v>106.5483</v>
      </c>
    </row>
    <row r="63" spans="1:7" ht="17.100000000000001" customHeight="1" x14ac:dyDescent="0.25">
      <c r="A63" s="64" t="s">
        <v>16</v>
      </c>
      <c r="B63" s="2" t="s">
        <v>25</v>
      </c>
      <c r="C63" s="45">
        <v>24.985537931960824</v>
      </c>
      <c r="D63" s="46">
        <v>25.413857378418967</v>
      </c>
      <c r="E63" s="46">
        <v>25.539101590707148</v>
      </c>
      <c r="F63" s="46">
        <v>25.766835194082788</v>
      </c>
      <c r="G63" s="47">
        <v>25.849919876875344</v>
      </c>
    </row>
    <row r="64" spans="1:7" ht="15.75" customHeight="1" x14ac:dyDescent="0.25">
      <c r="A64" s="27" t="s">
        <v>76</v>
      </c>
      <c r="B64" s="32" t="s">
        <v>26</v>
      </c>
      <c r="C64" s="51">
        <v>101784.1</v>
      </c>
      <c r="D64" s="52">
        <v>112279.4186</v>
      </c>
      <c r="E64" s="52">
        <v>119619.15609999999</v>
      </c>
      <c r="F64" s="52">
        <v>127341.0727</v>
      </c>
      <c r="G64" s="53">
        <v>135629.5852</v>
      </c>
    </row>
    <row r="65" spans="1:7" ht="17.100000000000001" customHeight="1" x14ac:dyDescent="0.25">
      <c r="A65" s="64" t="s">
        <v>27</v>
      </c>
      <c r="B65" s="31" t="s">
        <v>4</v>
      </c>
      <c r="C65" s="54">
        <v>114.27500000000001</v>
      </c>
      <c r="D65" s="55">
        <v>110.31140000000001</v>
      </c>
      <c r="E65" s="55">
        <v>106.53700000000001</v>
      </c>
      <c r="F65" s="55">
        <v>106.4554</v>
      </c>
      <c r="G65" s="56">
        <v>106.5089</v>
      </c>
    </row>
    <row r="66" spans="1:7" ht="17.100000000000001" customHeight="1" x14ac:dyDescent="0.25">
      <c r="A66" s="27" t="s">
        <v>79</v>
      </c>
      <c r="B66" s="32" t="s">
        <v>4</v>
      </c>
      <c r="C66" s="57">
        <v>105.2</v>
      </c>
      <c r="D66" s="58">
        <v>103.9594</v>
      </c>
      <c r="E66" s="58">
        <v>100.8682</v>
      </c>
      <c r="F66" s="58">
        <v>101.71550000000001</v>
      </c>
      <c r="G66" s="59">
        <v>102.45180000000001</v>
      </c>
    </row>
    <row r="67" spans="1:7" ht="17.100000000000001" customHeight="1" x14ac:dyDescent="0.25">
      <c r="A67" s="33" t="s">
        <v>28</v>
      </c>
      <c r="B67" s="34" t="s">
        <v>4</v>
      </c>
      <c r="C67" s="57">
        <v>107.4</v>
      </c>
      <c r="D67" s="60">
        <v>100.9813</v>
      </c>
      <c r="E67" s="60">
        <v>100.4773</v>
      </c>
      <c r="F67" s="60">
        <v>101.4224</v>
      </c>
      <c r="G67" s="61">
        <v>102.2735</v>
      </c>
    </row>
    <row r="68" spans="1:7" ht="15.75" customHeight="1" x14ac:dyDescent="0.25">
      <c r="A68" s="27" t="s">
        <v>73</v>
      </c>
      <c r="B68" s="32" t="s">
        <v>26</v>
      </c>
      <c r="C68" s="51">
        <v>17733</v>
      </c>
      <c r="D68" s="52">
        <v>18939</v>
      </c>
      <c r="E68" s="52">
        <v>20226.851999999999</v>
      </c>
      <c r="F68" s="52">
        <v>21299.030999999999</v>
      </c>
      <c r="G68" s="53">
        <v>22150.959999999999</v>
      </c>
    </row>
    <row r="69" spans="1:7" ht="17.100000000000001" customHeight="1" x14ac:dyDescent="0.25">
      <c r="A69" s="63" t="s">
        <v>27</v>
      </c>
      <c r="B69" s="2" t="s">
        <v>4</v>
      </c>
      <c r="C69" s="45">
        <v>114.7544</v>
      </c>
      <c r="D69" s="46">
        <v>106.8009</v>
      </c>
      <c r="E69" s="46">
        <v>106.8</v>
      </c>
      <c r="F69" s="46">
        <v>105.3008</v>
      </c>
      <c r="G69" s="47">
        <v>103.99979999999999</v>
      </c>
    </row>
    <row r="70" spans="1:7" ht="17.100000000000001" customHeight="1" x14ac:dyDescent="0.25">
      <c r="A70" s="63" t="s">
        <v>81</v>
      </c>
      <c r="B70" s="2" t="s">
        <v>26</v>
      </c>
      <c r="C70" s="48">
        <v>19328.97</v>
      </c>
      <c r="D70" s="49">
        <v>20643.509999999998</v>
      </c>
      <c r="E70" s="49">
        <v>22047.43</v>
      </c>
      <c r="F70" s="49">
        <v>23215.91</v>
      </c>
      <c r="G70" s="50">
        <v>24144.59</v>
      </c>
    </row>
    <row r="71" spans="1:7" ht="17.100000000000001" customHeight="1" x14ac:dyDescent="0.25">
      <c r="A71" s="63" t="s">
        <v>82</v>
      </c>
      <c r="B71" s="2" t="s">
        <v>26</v>
      </c>
      <c r="C71" s="48">
        <v>15250.38</v>
      </c>
      <c r="D71" s="49">
        <v>16287.54</v>
      </c>
      <c r="E71" s="49">
        <v>17395.22</v>
      </c>
      <c r="F71" s="49">
        <v>18317.14</v>
      </c>
      <c r="G71" s="50">
        <v>19049.86</v>
      </c>
    </row>
    <row r="72" spans="1:7" ht="17.100000000000001" customHeight="1" thickBot="1" x14ac:dyDescent="0.3">
      <c r="A72" s="91" t="s">
        <v>83</v>
      </c>
      <c r="B72" s="3" t="s">
        <v>26</v>
      </c>
      <c r="C72" s="92">
        <v>17201.009999999998</v>
      </c>
      <c r="D72" s="93">
        <v>18370.830000000002</v>
      </c>
      <c r="E72" s="93">
        <v>19620.189999999999</v>
      </c>
      <c r="F72" s="93">
        <v>20660.03</v>
      </c>
      <c r="G72" s="94">
        <v>21486.47</v>
      </c>
    </row>
    <row r="73" spans="1:7" ht="17.100000000000001" customHeight="1" x14ac:dyDescent="0.25">
      <c r="A73" s="29" t="s">
        <v>29</v>
      </c>
      <c r="B73" s="35"/>
      <c r="C73" s="86"/>
      <c r="D73" s="87"/>
      <c r="E73" s="87"/>
      <c r="F73" s="87"/>
      <c r="G73" s="88"/>
    </row>
    <row r="74" spans="1:7" ht="17.100000000000001" customHeight="1" x14ac:dyDescent="0.25">
      <c r="A74" s="64" t="s">
        <v>30</v>
      </c>
      <c r="B74" s="5" t="s">
        <v>31</v>
      </c>
      <c r="C74" s="45">
        <v>419.52409999999998</v>
      </c>
      <c r="D74" s="46">
        <v>439.08670000000001</v>
      </c>
      <c r="E74" s="46">
        <v>397.6925</v>
      </c>
      <c r="F74" s="46">
        <v>397.3141</v>
      </c>
      <c r="G74" s="47">
        <v>410.68529999999998</v>
      </c>
    </row>
    <row r="75" spans="1:7" ht="17.100000000000001" customHeight="1" x14ac:dyDescent="0.25">
      <c r="A75" s="64" t="s">
        <v>32</v>
      </c>
      <c r="B75" s="5" t="s">
        <v>4</v>
      </c>
      <c r="C75" s="45">
        <v>96.746099999999998</v>
      </c>
      <c r="D75" s="46">
        <v>104.663</v>
      </c>
      <c r="E75" s="46">
        <v>90.572699999999998</v>
      </c>
      <c r="F75" s="46">
        <v>99.904899999999998</v>
      </c>
      <c r="G75" s="47">
        <v>103.36539999999999</v>
      </c>
    </row>
    <row r="76" spans="1:7" ht="17.100000000000001" customHeight="1" x14ac:dyDescent="0.25">
      <c r="A76" s="64" t="s">
        <v>33</v>
      </c>
      <c r="B76" s="5" t="s">
        <v>4</v>
      </c>
      <c r="C76" s="45">
        <v>98.4</v>
      </c>
      <c r="D76" s="46">
        <v>99.143000000000001</v>
      </c>
      <c r="E76" s="46">
        <v>100.60290000000001</v>
      </c>
      <c r="F76" s="46">
        <v>102.1168</v>
      </c>
      <c r="G76" s="47">
        <v>103.2052</v>
      </c>
    </row>
    <row r="77" spans="1:7" ht="17.100000000000001" customHeight="1" x14ac:dyDescent="0.25">
      <c r="A77" s="89" t="s">
        <v>80</v>
      </c>
      <c r="B77" s="101" t="s">
        <v>25</v>
      </c>
      <c r="C77" s="70">
        <v>16.333910516823419</v>
      </c>
      <c r="D77" s="71">
        <v>15.033759450109752</v>
      </c>
      <c r="E77" s="71">
        <v>14.376097999310705</v>
      </c>
      <c r="F77" s="71">
        <v>14.355421720540706</v>
      </c>
      <c r="G77" s="72">
        <v>14.663786664760552</v>
      </c>
    </row>
    <row r="78" spans="1:7" ht="17.100000000000001" customHeight="1" x14ac:dyDescent="0.25">
      <c r="A78" s="27" t="s">
        <v>34</v>
      </c>
      <c r="B78" s="32"/>
      <c r="C78" s="83" t="s">
        <v>84</v>
      </c>
      <c r="D78" s="84" t="s">
        <v>84</v>
      </c>
      <c r="E78" s="84" t="s">
        <v>84</v>
      </c>
      <c r="F78" s="84" t="s">
        <v>84</v>
      </c>
      <c r="G78" s="85" t="s">
        <v>84</v>
      </c>
    </row>
    <row r="79" spans="1:7" ht="17.100000000000001" customHeight="1" x14ac:dyDescent="0.25">
      <c r="A79" s="64" t="s">
        <v>30</v>
      </c>
      <c r="B79" s="2" t="s">
        <v>31</v>
      </c>
      <c r="C79" s="45">
        <v>217.06809999999999</v>
      </c>
      <c r="D79" s="46">
        <v>219.6532</v>
      </c>
      <c r="E79" s="46">
        <v>226.28280000000001</v>
      </c>
      <c r="F79" s="46">
        <v>237.26840000000001</v>
      </c>
      <c r="G79" s="47">
        <v>250.68860000000001</v>
      </c>
    </row>
    <row r="80" spans="1:7" ht="17.100000000000001" customHeight="1" x14ac:dyDescent="0.25">
      <c r="A80" s="64" t="s">
        <v>33</v>
      </c>
      <c r="B80" s="2" t="s">
        <v>4</v>
      </c>
      <c r="C80" s="45">
        <v>100.84439999999999</v>
      </c>
      <c r="D80" s="46">
        <v>100.1557</v>
      </c>
      <c r="E80" s="46">
        <v>101.9462</v>
      </c>
      <c r="F80" s="46">
        <v>103.0171</v>
      </c>
      <c r="G80" s="47">
        <v>103.81870000000001</v>
      </c>
    </row>
    <row r="81" spans="1:7" ht="17.100000000000001" customHeight="1" x14ac:dyDescent="0.25">
      <c r="A81" s="64" t="s">
        <v>80</v>
      </c>
      <c r="B81" s="2" t="s">
        <v>25</v>
      </c>
      <c r="C81" s="45">
        <v>8.4514117817233334</v>
      </c>
      <c r="D81" s="46">
        <v>7.5206408466638743</v>
      </c>
      <c r="E81" s="46">
        <v>8.1798467619037947</v>
      </c>
      <c r="F81" s="46">
        <v>8.5727839584800574</v>
      </c>
      <c r="G81" s="47">
        <v>8.9510000715572051</v>
      </c>
    </row>
    <row r="82" spans="1:7" ht="17.100000000000001" customHeight="1" x14ac:dyDescent="0.25">
      <c r="A82" s="27" t="s">
        <v>35</v>
      </c>
      <c r="B82" s="32"/>
      <c r="C82" s="83" t="s">
        <v>84</v>
      </c>
      <c r="D82" s="84" t="s">
        <v>84</v>
      </c>
      <c r="E82" s="84" t="s">
        <v>84</v>
      </c>
      <c r="F82" s="84" t="s">
        <v>84</v>
      </c>
      <c r="G82" s="85" t="s">
        <v>84</v>
      </c>
    </row>
    <row r="83" spans="1:7" ht="17.100000000000001" customHeight="1" x14ac:dyDescent="0.25">
      <c r="A83" s="64" t="s">
        <v>30</v>
      </c>
      <c r="B83" s="2" t="s">
        <v>31</v>
      </c>
      <c r="C83" s="45">
        <v>202.45599999999999</v>
      </c>
      <c r="D83" s="46">
        <v>219.43350000000001</v>
      </c>
      <c r="E83" s="46">
        <v>171.40960000000001</v>
      </c>
      <c r="F83" s="46">
        <v>160.04570000000001</v>
      </c>
      <c r="G83" s="47">
        <v>159.9967</v>
      </c>
    </row>
    <row r="84" spans="1:7" ht="17.100000000000001" customHeight="1" x14ac:dyDescent="0.25">
      <c r="A84" s="64" t="s">
        <v>33</v>
      </c>
      <c r="B84" s="2" t="s">
        <v>4</v>
      </c>
      <c r="C84" s="45">
        <v>96.342799999999997</v>
      </c>
      <c r="D84" s="46">
        <v>98.057299999999998</v>
      </c>
      <c r="E84" s="46">
        <v>99.258200000000002</v>
      </c>
      <c r="F84" s="46">
        <v>100.92829999999999</v>
      </c>
      <c r="G84" s="47">
        <v>102.2959</v>
      </c>
    </row>
    <row r="85" spans="1:7" ht="17.100000000000001" customHeight="1" x14ac:dyDescent="0.25">
      <c r="A85" s="64" t="s">
        <v>80</v>
      </c>
      <c r="B85" s="2" t="s">
        <v>25</v>
      </c>
      <c r="C85" s="45">
        <v>7.8824987351000866</v>
      </c>
      <c r="D85" s="46">
        <v>7.5131186034458759</v>
      </c>
      <c r="E85" s="46">
        <v>6.1962476225290866</v>
      </c>
      <c r="F85" s="46">
        <v>5.7826377620606513</v>
      </c>
      <c r="G85" s="47">
        <v>5.7127865932033473</v>
      </c>
    </row>
    <row r="86" spans="1:7" ht="17.100000000000001" customHeight="1" x14ac:dyDescent="0.25">
      <c r="A86" s="27" t="s">
        <v>36</v>
      </c>
      <c r="B86" s="32"/>
      <c r="C86" s="83" t="s">
        <v>84</v>
      </c>
      <c r="D86" s="84" t="s">
        <v>84</v>
      </c>
      <c r="E86" s="84" t="s">
        <v>84</v>
      </c>
      <c r="F86" s="84" t="s">
        <v>84</v>
      </c>
      <c r="G86" s="85" t="s">
        <v>84</v>
      </c>
    </row>
    <row r="87" spans="1:7" ht="17.100000000000001" customHeight="1" x14ac:dyDescent="0.25">
      <c r="A87" s="64" t="s">
        <v>30</v>
      </c>
      <c r="B87" s="2" t="s">
        <v>31</v>
      </c>
      <c r="C87" s="36">
        <v>46.264099999999999</v>
      </c>
      <c r="D87" s="37">
        <v>48.227499999999999</v>
      </c>
      <c r="E87" s="37">
        <v>49.93</v>
      </c>
      <c r="F87" s="37">
        <v>52.201799999999999</v>
      </c>
      <c r="G87" s="38">
        <v>55.109400000000001</v>
      </c>
    </row>
    <row r="88" spans="1:7" ht="17.100000000000001" customHeight="1" x14ac:dyDescent="0.25">
      <c r="A88" s="64" t="s">
        <v>33</v>
      </c>
      <c r="B88" s="2" t="s">
        <v>4</v>
      </c>
      <c r="C88" s="36">
        <v>105.1</v>
      </c>
      <c r="D88" s="37">
        <v>102</v>
      </c>
      <c r="E88" s="37">
        <v>101.5</v>
      </c>
      <c r="F88" s="37">
        <v>102.5</v>
      </c>
      <c r="G88" s="38">
        <v>103.5</v>
      </c>
    </row>
    <row r="89" spans="1:7" ht="17.100000000000001" customHeight="1" x14ac:dyDescent="0.25">
      <c r="A89" s="64" t="s">
        <v>80</v>
      </c>
      <c r="B89" s="2" t="s">
        <v>25</v>
      </c>
      <c r="C89" s="45">
        <v>1.8012640264084241</v>
      </c>
      <c r="D89" s="46">
        <v>1.6512470860086812</v>
      </c>
      <c r="E89" s="46">
        <v>1.8049084986656365</v>
      </c>
      <c r="F89" s="46">
        <v>1.8861119038345777</v>
      </c>
      <c r="G89" s="47">
        <v>1.9677170934118047</v>
      </c>
    </row>
    <row r="90" spans="1:7" ht="17.100000000000001" customHeight="1" x14ac:dyDescent="0.25">
      <c r="A90" s="27" t="s">
        <v>37</v>
      </c>
      <c r="B90" s="32"/>
      <c r="C90" s="83" t="s">
        <v>84</v>
      </c>
      <c r="D90" s="84" t="s">
        <v>84</v>
      </c>
      <c r="E90" s="84" t="s">
        <v>84</v>
      </c>
      <c r="F90" s="84" t="s">
        <v>84</v>
      </c>
      <c r="G90" s="85" t="s">
        <v>84</v>
      </c>
    </row>
    <row r="91" spans="1:7" ht="17.100000000000001" customHeight="1" x14ac:dyDescent="0.25">
      <c r="A91" s="64" t="s">
        <v>30</v>
      </c>
      <c r="B91" s="5" t="s">
        <v>31</v>
      </c>
      <c r="C91" s="45">
        <v>306.3544</v>
      </c>
      <c r="D91" s="46">
        <v>318.32119999999998</v>
      </c>
      <c r="E91" s="46">
        <v>326.48110000000003</v>
      </c>
      <c r="F91" s="46">
        <v>337.8014</v>
      </c>
      <c r="G91" s="47">
        <v>353.15480000000002</v>
      </c>
    </row>
    <row r="92" spans="1:7" ht="17.100000000000001" customHeight="1" x14ac:dyDescent="0.25">
      <c r="A92" s="64" t="s">
        <v>32</v>
      </c>
      <c r="B92" s="5" t="s">
        <v>4</v>
      </c>
      <c r="C92" s="45">
        <v>101.5939</v>
      </c>
      <c r="D92" s="46">
        <v>103.9062</v>
      </c>
      <c r="E92" s="46">
        <v>102.5634</v>
      </c>
      <c r="F92" s="46">
        <v>103.4674</v>
      </c>
      <c r="G92" s="47">
        <v>104.54510000000001</v>
      </c>
    </row>
    <row r="93" spans="1:7" ht="17.100000000000001" customHeight="1" x14ac:dyDescent="0.25">
      <c r="A93" s="64" t="s">
        <v>33</v>
      </c>
      <c r="B93" s="5" t="s">
        <v>4</v>
      </c>
      <c r="C93" s="45">
        <v>96.8</v>
      </c>
      <c r="D93" s="46">
        <v>101.24</v>
      </c>
      <c r="E93" s="46">
        <v>100.8721</v>
      </c>
      <c r="F93" s="46">
        <v>101.58110000000001</v>
      </c>
      <c r="G93" s="47">
        <v>102.45780000000001</v>
      </c>
    </row>
    <row r="94" spans="1:7" ht="17.100000000000001" customHeight="1" x14ac:dyDescent="0.25">
      <c r="A94" s="64" t="s">
        <v>80</v>
      </c>
      <c r="B94" s="2" t="s">
        <v>25</v>
      </c>
      <c r="C94" s="45">
        <v>11.927718469654375</v>
      </c>
      <c r="D94" s="46">
        <v>10.898905270121539</v>
      </c>
      <c r="E94" s="46">
        <v>11.801892890921401</v>
      </c>
      <c r="F94" s="46">
        <v>12.205158474841591</v>
      </c>
      <c r="G94" s="47">
        <v>12.60962261575026</v>
      </c>
    </row>
    <row r="95" spans="1:7" ht="17.100000000000001" customHeight="1" x14ac:dyDescent="0.25">
      <c r="A95" s="27" t="s">
        <v>77</v>
      </c>
      <c r="B95" s="32"/>
      <c r="C95" s="83"/>
      <c r="D95" s="84"/>
      <c r="E95" s="84"/>
      <c r="F95" s="84"/>
      <c r="G95" s="85"/>
    </row>
    <row r="96" spans="1:7" ht="17.100000000000001" customHeight="1" x14ac:dyDescent="0.25">
      <c r="A96" s="64" t="s">
        <v>30</v>
      </c>
      <c r="B96" s="5" t="s">
        <v>31</v>
      </c>
      <c r="C96" s="45">
        <v>94.898700000000005</v>
      </c>
      <c r="D96" s="46">
        <v>98.520499999999998</v>
      </c>
      <c r="E96" s="46">
        <v>101.4958</v>
      </c>
      <c r="F96" s="46">
        <v>105.0787</v>
      </c>
      <c r="G96" s="47">
        <v>109.32380000000001</v>
      </c>
    </row>
    <row r="97" spans="1:7" ht="17.100000000000001" customHeight="1" x14ac:dyDescent="0.25">
      <c r="A97" s="64" t="s">
        <v>33</v>
      </c>
      <c r="B97" s="5" t="s">
        <v>4</v>
      </c>
      <c r="C97" s="45">
        <v>107.6</v>
      </c>
      <c r="D97" s="46">
        <v>100.5</v>
      </c>
      <c r="E97" s="46">
        <v>101</v>
      </c>
      <c r="F97" s="46">
        <v>101.5</v>
      </c>
      <c r="G97" s="47">
        <v>102</v>
      </c>
    </row>
    <row r="98" spans="1:7" ht="17.100000000000001" customHeight="1" x14ac:dyDescent="0.25">
      <c r="A98" s="64" t="s">
        <v>80</v>
      </c>
      <c r="B98" s="2" t="s">
        <v>25</v>
      </c>
      <c r="C98" s="45">
        <v>3.6948219994104532</v>
      </c>
      <c r="D98" s="46">
        <v>3.373214214651771</v>
      </c>
      <c r="E98" s="46">
        <v>3.6689491688136933</v>
      </c>
      <c r="F98" s="46">
        <v>3.7966159578685503</v>
      </c>
      <c r="G98" s="47">
        <v>3.9034776277138472</v>
      </c>
    </row>
    <row r="99" spans="1:7" ht="17.100000000000001" customHeight="1" x14ac:dyDescent="0.25">
      <c r="A99" s="27" t="s">
        <v>38</v>
      </c>
      <c r="B99" s="32"/>
      <c r="C99" s="83" t="s">
        <v>84</v>
      </c>
      <c r="D99" s="84" t="s">
        <v>84</v>
      </c>
      <c r="E99" s="84" t="s">
        <v>84</v>
      </c>
      <c r="F99" s="84" t="s">
        <v>84</v>
      </c>
      <c r="G99" s="85" t="s">
        <v>84</v>
      </c>
    </row>
    <row r="100" spans="1:7" ht="17.100000000000001" customHeight="1" x14ac:dyDescent="0.25">
      <c r="A100" s="64" t="s">
        <v>30</v>
      </c>
      <c r="B100" s="5" t="s">
        <v>31</v>
      </c>
      <c r="C100" s="36">
        <v>113.16970000000001</v>
      </c>
      <c r="D100" s="37">
        <v>120.7655</v>
      </c>
      <c r="E100" s="37">
        <v>71.211399999999998</v>
      </c>
      <c r="F100" s="37">
        <v>59.512700000000002</v>
      </c>
      <c r="G100" s="38">
        <v>57.530500000000004</v>
      </c>
    </row>
    <row r="101" spans="1:7" ht="17.100000000000001" customHeight="1" x14ac:dyDescent="0.25">
      <c r="A101" s="64" t="s">
        <v>80</v>
      </c>
      <c r="B101" s="5" t="s">
        <v>25</v>
      </c>
      <c r="C101" s="45">
        <v>4.4061920471690454</v>
      </c>
      <c r="D101" s="46">
        <v>4.1348541799882099</v>
      </c>
      <c r="E101" s="46">
        <v>2.5742051083893069</v>
      </c>
      <c r="F101" s="46">
        <v>2.1502632456991155</v>
      </c>
      <c r="G101" s="47">
        <v>2.0541640490102928</v>
      </c>
    </row>
    <row r="102" spans="1:7" ht="17.100000000000001" customHeight="1" x14ac:dyDescent="0.25">
      <c r="A102" s="27" t="s">
        <v>39</v>
      </c>
      <c r="B102" s="32"/>
      <c r="C102" s="83" t="s">
        <v>84</v>
      </c>
      <c r="D102" s="84" t="s">
        <v>84</v>
      </c>
      <c r="E102" s="84" t="s">
        <v>84</v>
      </c>
      <c r="F102" s="84" t="s">
        <v>84</v>
      </c>
      <c r="G102" s="85" t="s">
        <v>84</v>
      </c>
    </row>
    <row r="103" spans="1:7" ht="17.100000000000001" customHeight="1" x14ac:dyDescent="0.25">
      <c r="A103" s="64" t="s">
        <v>30</v>
      </c>
      <c r="B103" s="2" t="s">
        <v>31</v>
      </c>
      <c r="C103" s="36">
        <v>38.805300000000003</v>
      </c>
      <c r="D103" s="37">
        <v>45.442399999999999</v>
      </c>
      <c r="E103" s="37">
        <v>7.7916999999999996</v>
      </c>
      <c r="F103" s="37">
        <v>3.8488000000000002</v>
      </c>
      <c r="G103" s="38">
        <v>3.0657000000000001</v>
      </c>
    </row>
    <row r="104" spans="1:7" ht="17.100000000000001" customHeight="1" x14ac:dyDescent="0.25">
      <c r="A104" s="64" t="s">
        <v>80</v>
      </c>
      <c r="B104" s="2" t="s">
        <v>25</v>
      </c>
      <c r="C104" s="45">
        <v>1.5108602766288943</v>
      </c>
      <c r="D104" s="46">
        <v>1.555888872142261</v>
      </c>
      <c r="E104" s="46">
        <v>0.28166043559088799</v>
      </c>
      <c r="F104" s="46">
        <v>0.13906163188776105</v>
      </c>
      <c r="G104" s="47">
        <v>0.10946281928804469</v>
      </c>
    </row>
    <row r="105" spans="1:7" ht="17.100000000000001" customHeight="1" x14ac:dyDescent="0.25">
      <c r="A105" s="27" t="s">
        <v>40</v>
      </c>
      <c r="B105" s="32" t="s">
        <v>41</v>
      </c>
      <c r="C105" s="57">
        <v>76.126800000000003</v>
      </c>
      <c r="D105" s="58">
        <v>76.225399999999993</v>
      </c>
      <c r="E105" s="58">
        <v>76.282799999999995</v>
      </c>
      <c r="F105" s="58">
        <v>76.394199999999998</v>
      </c>
      <c r="G105" s="59">
        <v>76.459500000000006</v>
      </c>
    </row>
    <row r="106" spans="1:7" ht="17.100000000000001" customHeight="1" x14ac:dyDescent="0.25">
      <c r="A106" s="27" t="s">
        <v>42</v>
      </c>
      <c r="B106" s="32" t="s">
        <v>41</v>
      </c>
      <c r="C106" s="57">
        <v>74.445499999999996</v>
      </c>
      <c r="D106" s="58">
        <v>74.435199999999995</v>
      </c>
      <c r="E106" s="58">
        <v>74.4358</v>
      </c>
      <c r="F106" s="58">
        <v>74.545000000000002</v>
      </c>
      <c r="G106" s="59">
        <v>74.597899999999996</v>
      </c>
    </row>
    <row r="107" spans="1:7" ht="17.100000000000001" customHeight="1" x14ac:dyDescent="0.25">
      <c r="A107" s="27" t="s">
        <v>43</v>
      </c>
      <c r="B107" s="32" t="s">
        <v>41</v>
      </c>
      <c r="C107" s="57">
        <v>1.6813</v>
      </c>
      <c r="D107" s="58">
        <v>1.7902</v>
      </c>
      <c r="E107" s="58">
        <v>1.847</v>
      </c>
      <c r="F107" s="58">
        <v>1.8492999999999999</v>
      </c>
      <c r="G107" s="59">
        <v>1.8615999999999999</v>
      </c>
    </row>
    <row r="108" spans="1:7" ht="17.100000000000001" customHeight="1" x14ac:dyDescent="0.25">
      <c r="A108" s="27" t="s">
        <v>44</v>
      </c>
      <c r="B108" s="32" t="s">
        <v>45</v>
      </c>
      <c r="C108" s="57">
        <v>2.2084999999999999</v>
      </c>
      <c r="D108" s="58">
        <v>2.3485999999999998</v>
      </c>
      <c r="E108" s="58">
        <v>2.4213</v>
      </c>
      <c r="F108" s="58">
        <v>2.4207000000000001</v>
      </c>
      <c r="G108" s="59">
        <v>2.4346999999999999</v>
      </c>
    </row>
    <row r="109" spans="1:7" ht="17.100000000000001" customHeight="1" x14ac:dyDescent="0.25">
      <c r="A109" s="27" t="s">
        <v>46</v>
      </c>
      <c r="B109" s="34" t="s">
        <v>4</v>
      </c>
      <c r="C109" s="57">
        <v>100.3</v>
      </c>
      <c r="D109" s="58">
        <v>100.654</v>
      </c>
      <c r="E109" s="58">
        <v>100.64919999999999</v>
      </c>
      <c r="F109" s="58">
        <v>101.1516</v>
      </c>
      <c r="G109" s="59">
        <v>101.7677</v>
      </c>
    </row>
    <row r="110" spans="1:7" ht="16.5" customHeight="1" thickBot="1" x14ac:dyDescent="0.3">
      <c r="A110" s="95" t="s">
        <v>47</v>
      </c>
      <c r="B110" s="96" t="s">
        <v>48</v>
      </c>
      <c r="C110" s="97">
        <v>83.421199999999999</v>
      </c>
      <c r="D110" s="98">
        <v>79.542699999999996</v>
      </c>
      <c r="E110" s="98">
        <v>89.031899999999993</v>
      </c>
      <c r="F110" s="98">
        <v>93.969700000000003</v>
      </c>
      <c r="G110" s="99">
        <v>98.626000000000005</v>
      </c>
    </row>
  </sheetData>
  <mergeCells count="6">
    <mergeCell ref="A1:G2"/>
    <mergeCell ref="A4:G4"/>
    <mergeCell ref="A3:G3"/>
    <mergeCell ref="A5:A6"/>
    <mergeCell ref="B5:B6"/>
    <mergeCell ref="E6:G6"/>
  </mergeCells>
  <pageMargins left="0.59055118110236227" right="0.59055118110236227" top="0.78740157480314965" bottom="0.39370078740157483" header="0.31496062992125984" footer="0.19685039370078741"/>
  <pageSetup paperSize="9" scale="76" firstPageNumber="100" fitToHeight="2" orientation="landscape" r:id="rId1"/>
  <rowBreaks count="2" manualBreakCount="2">
    <brk id="34" max="6" man="1"/>
    <brk id="7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0"/>
  <sheetViews>
    <sheetView workbookViewId="0">
      <selection activeCell="L4" sqref="L4"/>
    </sheetView>
  </sheetViews>
  <sheetFormatPr defaultRowHeight="15" x14ac:dyDescent="0.25"/>
  <cols>
    <col min="2" max="2" width="9.140625" style="19"/>
  </cols>
  <sheetData>
    <row r="1" spans="1:25" ht="18" customHeight="1" x14ac:dyDescent="0.25">
      <c r="A1" t="s">
        <v>61</v>
      </c>
      <c r="C1" s="118" t="s">
        <v>62</v>
      </c>
      <c r="D1" s="118"/>
      <c r="E1" s="118"/>
      <c r="F1" s="118"/>
      <c r="G1" s="118"/>
      <c r="H1" s="118"/>
      <c r="I1" s="20">
        <f>F5/D5*100</f>
        <v>66.753483562106382</v>
      </c>
      <c r="J1" s="21"/>
      <c r="K1" s="118" t="s">
        <v>63</v>
      </c>
      <c r="L1" s="118"/>
      <c r="M1" s="118"/>
      <c r="N1" s="118"/>
      <c r="O1" s="118"/>
      <c r="P1" s="118"/>
      <c r="Q1" s="21"/>
      <c r="R1" s="118" t="s">
        <v>64</v>
      </c>
      <c r="S1" s="118"/>
      <c r="T1" s="118"/>
      <c r="U1" s="118"/>
      <c r="V1" s="118"/>
      <c r="W1" s="118"/>
    </row>
    <row r="2" spans="1:25" ht="18" customHeight="1" x14ac:dyDescent="0.25">
      <c r="B2" s="22"/>
      <c r="C2" s="118" t="s">
        <v>65</v>
      </c>
      <c r="D2" s="118"/>
      <c r="E2" s="118" t="s">
        <v>66</v>
      </c>
      <c r="F2" s="118"/>
      <c r="G2" s="118" t="s">
        <v>56</v>
      </c>
      <c r="H2" s="118"/>
      <c r="I2" s="20">
        <f>H5/D5*100</f>
        <v>33.246516437893611</v>
      </c>
      <c r="J2" s="21"/>
      <c r="K2" s="118" t="s">
        <v>65</v>
      </c>
      <c r="L2" s="118"/>
      <c r="M2" s="118" t="s">
        <v>66</v>
      </c>
      <c r="N2" s="118"/>
      <c r="O2" s="118" t="s">
        <v>56</v>
      </c>
      <c r="P2" s="118"/>
      <c r="Q2" s="21"/>
      <c r="R2" s="118" t="s">
        <v>65</v>
      </c>
      <c r="S2" s="118"/>
      <c r="T2" s="118" t="s">
        <v>66</v>
      </c>
      <c r="U2" s="118"/>
      <c r="V2" s="118" t="s">
        <v>56</v>
      </c>
      <c r="W2" s="118"/>
    </row>
    <row r="3" spans="1:25" x14ac:dyDescent="0.25">
      <c r="A3" s="23">
        <f>C3/$D$5*100</f>
        <v>35.308412733507453</v>
      </c>
      <c r="B3" s="24">
        <v>44927</v>
      </c>
      <c r="C3" s="25">
        <v>5.8</v>
      </c>
      <c r="D3" s="26"/>
      <c r="E3" s="25">
        <f>C3-G3</f>
        <v>5.8</v>
      </c>
      <c r="F3" s="26"/>
      <c r="G3" s="26"/>
      <c r="H3" s="26"/>
      <c r="K3" s="25">
        <f>R3/C3*1000</f>
        <v>585.52363728002388</v>
      </c>
      <c r="L3" s="26"/>
      <c r="M3" s="26"/>
      <c r="N3" s="26"/>
      <c r="O3" s="26"/>
      <c r="P3" s="26"/>
      <c r="R3" s="25">
        <f>S5/2.9</f>
        <v>3.3960370962241382</v>
      </c>
      <c r="S3" s="26"/>
      <c r="T3" s="26"/>
      <c r="U3" s="26"/>
      <c r="V3" s="26"/>
      <c r="W3" s="26"/>
    </row>
    <row r="4" spans="1:25" x14ac:dyDescent="0.25">
      <c r="A4" s="23">
        <f>C4/$D$5*100</f>
        <v>31.556871837313437</v>
      </c>
      <c r="B4" s="24">
        <v>44958</v>
      </c>
      <c r="C4" s="25">
        <f>(D5-C3)/2.05</f>
        <v>5.1837463790243907</v>
      </c>
      <c r="D4" s="26"/>
      <c r="E4" s="25">
        <f>C4-G4</f>
        <v>5.1837463790243907</v>
      </c>
      <c r="F4" s="26"/>
      <c r="G4" s="26"/>
      <c r="H4" s="26"/>
      <c r="K4" s="25">
        <f>R4/C4*1000</f>
        <v>638.33354875373846</v>
      </c>
      <c r="L4" s="10">
        <f>(K3*A3+K4*A4+K5*A5)/100</f>
        <v>599.54339725892021</v>
      </c>
      <c r="M4" s="26"/>
      <c r="N4" s="26"/>
      <c r="O4" s="26"/>
      <c r="P4" s="26"/>
      <c r="R4" s="25">
        <f>(S5-R3)/1.95</f>
        <v>3.308959221961981</v>
      </c>
      <c r="S4" s="26"/>
      <c r="T4" s="26"/>
      <c r="U4" s="26"/>
      <c r="V4" s="26"/>
      <c r="W4" s="26"/>
      <c r="Y4" s="20"/>
    </row>
    <row r="5" spans="1:25" x14ac:dyDescent="0.25">
      <c r="A5" s="23">
        <f>C5/$D$5*100</f>
        <v>33.134715429179103</v>
      </c>
      <c r="B5" s="24">
        <v>44986</v>
      </c>
      <c r="C5" s="25">
        <f>D5-C3-C4</f>
        <v>5.4429336979756089</v>
      </c>
      <c r="D5" s="25">
        <v>16.426680077</v>
      </c>
      <c r="E5" s="25">
        <f>C5-G5</f>
        <v>5.4429336979756089</v>
      </c>
      <c r="F5" s="25">
        <v>10.965381185</v>
      </c>
      <c r="G5" s="25"/>
      <c r="H5" s="25">
        <v>5.4612988920000003</v>
      </c>
      <c r="K5" s="25">
        <f>R5/C5*1000</f>
        <v>577.5398774438587</v>
      </c>
      <c r="L5" s="25">
        <v>599.54339725892021</v>
      </c>
      <c r="M5" s="25"/>
      <c r="N5" s="25">
        <v>733.41635919244152</v>
      </c>
      <c r="O5" s="25"/>
      <c r="P5" s="25">
        <v>330.74872276922798</v>
      </c>
      <c r="R5" s="25">
        <f>S5-R3-R4</f>
        <v>3.1435112608638818</v>
      </c>
      <c r="S5" s="25">
        <f>L5*D5/1000</f>
        <v>9.8485075790500005</v>
      </c>
      <c r="T5" s="25"/>
      <c r="U5" s="25">
        <f>S5-W5</f>
        <v>8.0421899458600006</v>
      </c>
      <c r="V5" s="25"/>
      <c r="W5" s="25">
        <f>P5*H5/1000</f>
        <v>1.8063176331900002</v>
      </c>
      <c r="Y5" s="20"/>
    </row>
    <row r="6" spans="1:25" x14ac:dyDescent="0.25">
      <c r="B6" s="20"/>
      <c r="C6" s="20"/>
      <c r="D6" s="20"/>
      <c r="E6" s="20"/>
      <c r="G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Y6" s="20"/>
    </row>
    <row r="7" spans="1:25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Y7" s="20"/>
    </row>
    <row r="8" spans="1:25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Y8" s="20"/>
    </row>
    <row r="9" spans="1:25" x14ac:dyDescent="0.2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Y9" s="20"/>
    </row>
    <row r="10" spans="1:25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Y10" s="20"/>
    </row>
    <row r="11" spans="1:25" x14ac:dyDescent="0.2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Y11" s="20"/>
    </row>
    <row r="12" spans="1:25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Y12" s="20"/>
    </row>
    <row r="13" spans="1:25" x14ac:dyDescent="0.2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Y13" s="20"/>
    </row>
    <row r="14" spans="1:25" x14ac:dyDescent="0.25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Y14" s="20"/>
    </row>
    <row r="15" spans="1:25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Y15" s="20"/>
    </row>
    <row r="16" spans="1:25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Y16" s="20"/>
    </row>
    <row r="17" spans="2:25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Y17" s="20"/>
    </row>
    <row r="18" spans="2:25" x14ac:dyDescent="0.25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2:25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2:25" x14ac:dyDescent="0.25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2:25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2:25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2:25" x14ac:dyDescent="0.2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2:25" x14ac:dyDescent="0.2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2:25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2:25" x14ac:dyDescent="0.25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2:25" x14ac:dyDescent="0.25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2:25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2:25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2:25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2:25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2:25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2:23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2:23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2:23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2:23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2:23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2:23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2:23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2:23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2:23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2:23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2:23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2:23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2:23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</row>
    <row r="46" spans="2:23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3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  <row r="48" spans="2:23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2:23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</row>
    <row r="50" spans="2:23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</row>
  </sheetData>
  <mergeCells count="12">
    <mergeCell ref="T2:U2"/>
    <mergeCell ref="V2:W2"/>
    <mergeCell ref="C1:H1"/>
    <mergeCell ref="K1:P1"/>
    <mergeCell ref="R1:W1"/>
    <mergeCell ref="C2:D2"/>
    <mergeCell ref="E2:F2"/>
    <mergeCell ref="G2:H2"/>
    <mergeCell ref="K2:L2"/>
    <mergeCell ref="M2:N2"/>
    <mergeCell ref="O2:P2"/>
    <mergeCell ref="R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0"/>
  <sheetViews>
    <sheetView topLeftCell="B1" workbookViewId="0">
      <selection activeCell="F10" sqref="F10"/>
    </sheetView>
  </sheetViews>
  <sheetFormatPr defaultRowHeight="15" x14ac:dyDescent="0.25"/>
  <cols>
    <col min="2" max="2" width="23.140625" bestFit="1" customWidth="1"/>
    <col min="3" max="3" width="18.5703125" bestFit="1" customWidth="1"/>
    <col min="4" max="4" width="12" bestFit="1" customWidth="1"/>
    <col min="6" max="6" width="21.85546875" bestFit="1" customWidth="1"/>
    <col min="7" max="7" width="14.140625" bestFit="1" customWidth="1"/>
    <col min="8" max="8" width="6.28515625" bestFit="1" customWidth="1"/>
    <col min="11" max="13" width="18" customWidth="1"/>
    <col min="14" max="14" width="14.140625" bestFit="1" customWidth="1"/>
    <col min="15" max="16" width="14.140625" customWidth="1"/>
    <col min="18" max="18" width="15.7109375" bestFit="1" customWidth="1"/>
  </cols>
  <sheetData>
    <row r="1" spans="1:19" ht="15" customHeight="1" x14ac:dyDescent="0.25">
      <c r="B1" s="119" t="s">
        <v>52</v>
      </c>
      <c r="C1" s="119"/>
      <c r="D1" s="119"/>
      <c r="F1" s="120" t="s">
        <v>53</v>
      </c>
      <c r="G1" s="120"/>
      <c r="H1" s="120"/>
      <c r="K1" s="121" t="str">
        <f>B2</f>
        <v xml:space="preserve">     дальнее зарубежье</v>
      </c>
      <c r="L1" s="121"/>
      <c r="M1" s="121"/>
      <c r="N1" s="121" t="str">
        <f>C2</f>
        <v>ДЗ (без Китая)</v>
      </c>
      <c r="O1" s="121"/>
      <c r="P1" s="121"/>
      <c r="Q1" s="121" t="str">
        <f>D2</f>
        <v>Китай</v>
      </c>
      <c r="R1" s="121"/>
      <c r="S1" s="121"/>
    </row>
    <row r="2" spans="1:19" ht="30" customHeight="1" x14ac:dyDescent="0.25">
      <c r="B2" s="8" t="s">
        <v>54</v>
      </c>
      <c r="C2" s="9" t="s">
        <v>55</v>
      </c>
      <c r="D2" s="9" t="s">
        <v>56</v>
      </c>
      <c r="F2" s="10" t="str">
        <f>B2</f>
        <v xml:space="preserve">     дальнее зарубежье</v>
      </c>
      <c r="G2" s="10" t="str">
        <f>C2</f>
        <v>ДЗ (без Китая)</v>
      </c>
      <c r="H2" s="10" t="str">
        <f>D2</f>
        <v>Китай</v>
      </c>
      <c r="M2" s="11"/>
      <c r="P2" s="11"/>
    </row>
    <row r="3" spans="1:19" x14ac:dyDescent="0.25">
      <c r="A3" s="12" t="s">
        <v>57</v>
      </c>
      <c r="B3" s="13">
        <v>37.453385595999997</v>
      </c>
      <c r="C3" s="13">
        <v>33.681439396000002</v>
      </c>
      <c r="D3" s="13">
        <v>3.7719461999999999</v>
      </c>
      <c r="F3" s="13">
        <v>736.21030517798761</v>
      </c>
      <c r="G3" s="13">
        <v>794.76688798457542</v>
      </c>
      <c r="H3" s="13">
        <v>213.33169279561838</v>
      </c>
      <c r="J3" s="14">
        <v>44927</v>
      </c>
      <c r="K3">
        <f>L5/3</f>
        <v>199.84779908630674</v>
      </c>
    </row>
    <row r="4" spans="1:19" x14ac:dyDescent="0.25">
      <c r="A4" s="15" t="s">
        <v>58</v>
      </c>
      <c r="B4" s="13">
        <v>29.266807071999999</v>
      </c>
      <c r="C4" s="13">
        <v>25.492959427999999</v>
      </c>
      <c r="D4" s="13">
        <v>3.7738476439999999</v>
      </c>
      <c r="F4" s="13">
        <v>819.83591405826462</v>
      </c>
      <c r="G4" s="13">
        <v>904.38167443664133</v>
      </c>
      <c r="H4" s="13">
        <v>248.71544432703655</v>
      </c>
      <c r="J4" s="14">
        <v>44958</v>
      </c>
    </row>
    <row r="5" spans="1:19" x14ac:dyDescent="0.25">
      <c r="A5" s="15" t="s">
        <v>59</v>
      </c>
      <c r="B5" s="13">
        <v>18.070430393999999</v>
      </c>
      <c r="C5" s="13">
        <v>14.424083021</v>
      </c>
      <c r="D5" s="13">
        <v>3.6463473729999998</v>
      </c>
      <c r="F5" s="13">
        <v>1190.9081081447539</v>
      </c>
      <c r="G5" s="13">
        <v>1414.7683071665538</v>
      </c>
      <c r="H5" s="13">
        <v>305.37039999946273</v>
      </c>
      <c r="J5" s="14">
        <v>44986</v>
      </c>
      <c r="L5" s="16">
        <v>599.54339725892021</v>
      </c>
      <c r="M5" s="16"/>
      <c r="O5" s="16">
        <v>733.41635919244152</v>
      </c>
      <c r="P5" s="16"/>
      <c r="Q5" s="16"/>
      <c r="R5" s="16">
        <v>330.74872276922798</v>
      </c>
      <c r="S5" s="16"/>
    </row>
    <row r="6" spans="1:19" x14ac:dyDescent="0.25">
      <c r="A6" s="15" t="s">
        <v>60</v>
      </c>
      <c r="B6" s="13">
        <v>14.492367006</v>
      </c>
      <c r="C6" s="13">
        <v>10.285027474</v>
      </c>
      <c r="D6" s="13">
        <v>4.2073395319999998</v>
      </c>
      <c r="F6" s="13">
        <v>945.82653633081748</v>
      </c>
      <c r="G6" s="13">
        <v>1195.674285634874</v>
      </c>
      <c r="H6" s="13">
        <v>335.06266848396587</v>
      </c>
      <c r="J6" s="14">
        <v>45017</v>
      </c>
    </row>
    <row r="7" spans="1:19" x14ac:dyDescent="0.25">
      <c r="A7" s="17">
        <v>44986</v>
      </c>
      <c r="B7" s="13">
        <v>21.752475247524753</v>
      </c>
      <c r="C7" s="13">
        <v>14.449920223962604</v>
      </c>
      <c r="D7" s="13">
        <v>7.3025550235621495</v>
      </c>
      <c r="F7" s="13">
        <v>674.74846105262088</v>
      </c>
      <c r="G7" s="13">
        <v>853.21930924707249</v>
      </c>
      <c r="H7" s="13">
        <v>321.5995275092489</v>
      </c>
      <c r="J7" s="14">
        <v>45047</v>
      </c>
    </row>
    <row r="8" spans="1:19" x14ac:dyDescent="0.25">
      <c r="A8" s="18">
        <v>45078</v>
      </c>
      <c r="B8" s="13">
        <v>22.181518151815183</v>
      </c>
      <c r="C8" s="13">
        <v>17.29427419292815</v>
      </c>
      <c r="D8" s="13">
        <v>4.8872439588870318</v>
      </c>
      <c r="F8" s="13">
        <v>626.81666470296034</v>
      </c>
      <c r="G8" s="13">
        <v>716.70421976754085</v>
      </c>
      <c r="H8" s="13">
        <v>308.73554640887892</v>
      </c>
      <c r="J8" s="14">
        <v>45078</v>
      </c>
      <c r="L8" s="16">
        <v>389.43772402683669</v>
      </c>
      <c r="M8" s="16"/>
      <c r="O8" s="16">
        <v>445.74092857810939</v>
      </c>
      <c r="P8" s="16"/>
      <c r="Q8" s="16"/>
      <c r="R8" s="16">
        <v>290.28375418471967</v>
      </c>
      <c r="S8" s="16"/>
    </row>
    <row r="9" spans="1:19" x14ac:dyDescent="0.25">
      <c r="A9" s="17">
        <v>45170</v>
      </c>
      <c r="B9" s="13">
        <v>13.343234323432343</v>
      </c>
      <c r="C9" s="13">
        <v>7.8590377851059436</v>
      </c>
      <c r="D9" s="13">
        <v>5.4841965383263993</v>
      </c>
      <c r="F9" s="13">
        <v>500.04521515276394</v>
      </c>
      <c r="G9" s="13">
        <v>644.3170935710192</v>
      </c>
      <c r="H9" s="13">
        <v>293.29876908843494</v>
      </c>
      <c r="J9" s="14">
        <v>45108</v>
      </c>
    </row>
    <row r="10" spans="1:19" x14ac:dyDescent="0.25">
      <c r="A10" s="18">
        <v>45261</v>
      </c>
      <c r="B10" s="13">
        <v>20.722772277227719</v>
      </c>
      <c r="C10" s="13">
        <v>16.3967677980033</v>
      </c>
      <c r="D10" s="13">
        <v>4.3260044792244194</v>
      </c>
      <c r="F10" s="13">
        <v>564.1049311660579</v>
      </c>
      <c r="G10" s="13">
        <v>637.87392263530899</v>
      </c>
      <c r="H10" s="13">
        <v>284.49980601578187</v>
      </c>
      <c r="J10" s="14">
        <v>45139</v>
      </c>
    </row>
    <row r="11" spans="1:19" x14ac:dyDescent="0.25">
      <c r="A11" s="17">
        <v>45352</v>
      </c>
      <c r="B11" s="13">
        <v>23.704620462046201</v>
      </c>
      <c r="C11" s="13">
        <v>13.746590884461451</v>
      </c>
      <c r="D11" s="13">
        <v>9.9580295775847496</v>
      </c>
      <c r="F11" s="13">
        <v>485.18579923930929</v>
      </c>
      <c r="G11" s="13">
        <v>634.68455302213249</v>
      </c>
      <c r="H11" s="13">
        <v>278.80980989546623</v>
      </c>
      <c r="J11" s="14">
        <v>45170</v>
      </c>
      <c r="L11" s="16">
        <v>375.38375469755869</v>
      </c>
      <c r="M11" s="16"/>
      <c r="O11" s="16">
        <v>425.83776613613401</v>
      </c>
      <c r="P11" s="16"/>
      <c r="Q11" s="16"/>
      <c r="R11" s="16">
        <v>285.80051248554707</v>
      </c>
      <c r="S11" s="16"/>
    </row>
    <row r="12" spans="1:19" x14ac:dyDescent="0.25">
      <c r="A12" s="18">
        <v>45444</v>
      </c>
      <c r="B12" s="13">
        <v>24.172167216721668</v>
      </c>
      <c r="C12" s="13">
        <v>17.507743636421168</v>
      </c>
      <c r="D12" s="13">
        <v>6.6644235803004985</v>
      </c>
      <c r="F12" s="13">
        <v>529.97350335287024</v>
      </c>
      <c r="G12" s="13">
        <v>627.70302293888903</v>
      </c>
      <c r="H12" s="13">
        <v>273.2336136975569</v>
      </c>
      <c r="J12" s="14">
        <v>45200</v>
      </c>
    </row>
    <row r="13" spans="1:19" x14ac:dyDescent="0.25">
      <c r="A13" s="17">
        <v>45536</v>
      </c>
      <c r="B13" s="13">
        <v>14.54070407040704</v>
      </c>
      <c r="C13" s="13">
        <v>7.0622542454164954</v>
      </c>
      <c r="D13" s="13">
        <v>7.4784498249905447</v>
      </c>
      <c r="F13" s="13">
        <v>441.06048159644729</v>
      </c>
      <c r="G13" s="13">
        <v>624.56450782419461</v>
      </c>
      <c r="H13" s="13">
        <v>267.76894142360578</v>
      </c>
      <c r="J13" s="14">
        <v>45231</v>
      </c>
    </row>
    <row r="14" spans="1:19" x14ac:dyDescent="0.25">
      <c r="A14" s="18">
        <v>45627</v>
      </c>
      <c r="B14" s="13">
        <v>22.582508250825079</v>
      </c>
      <c r="C14" s="13">
        <v>16.68341123370087</v>
      </c>
      <c r="D14" s="13">
        <v>5.8990970171242081</v>
      </c>
      <c r="F14" s="13">
        <v>520.73366382643371</v>
      </c>
      <c r="G14" s="13">
        <v>612.07321766771065</v>
      </c>
      <c r="H14" s="13">
        <v>262.41356259513367</v>
      </c>
      <c r="J14" s="14">
        <v>45261</v>
      </c>
      <c r="L14" s="16">
        <v>376.40496740677906</v>
      </c>
      <c r="M14" s="16">
        <f>GEOMEAN(L5:L14)</f>
        <v>426.1842203631067</v>
      </c>
      <c r="O14" s="16">
        <v>411.61474816569745</v>
      </c>
      <c r="P14" s="16">
        <f>AVERAGE(O5:O14)</f>
        <v>504.15245051809558</v>
      </c>
      <c r="Q14" s="16"/>
      <c r="R14" s="16">
        <v>282.19798874577532</v>
      </c>
      <c r="S14" s="16">
        <f>AVERAGE(R5:R14)</f>
        <v>297.25774454631755</v>
      </c>
    </row>
    <row r="15" spans="1:19" x14ac:dyDescent="0.25">
      <c r="J15" s="14">
        <v>45292</v>
      </c>
    </row>
    <row r="16" spans="1:19" x14ac:dyDescent="0.25">
      <c r="J16" s="14">
        <v>45323</v>
      </c>
    </row>
    <row r="17" spans="10:19" x14ac:dyDescent="0.25">
      <c r="J17" s="14">
        <v>45352</v>
      </c>
      <c r="L17" s="16">
        <v>360.30594308828023</v>
      </c>
      <c r="M17" s="16"/>
      <c r="O17" s="16">
        <v>429.03320039993775</v>
      </c>
      <c r="P17" s="16"/>
      <c r="Q17" s="16"/>
      <c r="R17" s="16">
        <v>277.58896786278859</v>
      </c>
      <c r="S17" s="16"/>
    </row>
    <row r="18" spans="10:19" x14ac:dyDescent="0.25">
      <c r="J18" s="14">
        <v>45383</v>
      </c>
    </row>
    <row r="19" spans="10:19" x14ac:dyDescent="0.25">
      <c r="J19" s="14">
        <v>45413</v>
      </c>
    </row>
    <row r="20" spans="10:19" x14ac:dyDescent="0.25">
      <c r="J20" s="14">
        <v>45444</v>
      </c>
      <c r="L20" s="16">
        <v>408.37284831610498</v>
      </c>
      <c r="M20" s="16"/>
      <c r="O20" s="16">
        <v>467.27816687832012</v>
      </c>
      <c r="P20" s="16"/>
      <c r="Q20" s="16"/>
      <c r="R20" s="16">
        <v>273.45601739417685</v>
      </c>
      <c r="S20" s="16"/>
    </row>
    <row r="21" spans="10:19" x14ac:dyDescent="0.25">
      <c r="J21" s="14">
        <v>45474</v>
      </c>
    </row>
    <row r="22" spans="10:19" x14ac:dyDescent="0.25">
      <c r="J22" s="14">
        <v>45505</v>
      </c>
    </row>
    <row r="23" spans="10:19" x14ac:dyDescent="0.25">
      <c r="J23" s="14">
        <v>45536</v>
      </c>
      <c r="L23" s="16">
        <v>370.36199843162598</v>
      </c>
      <c r="M23" s="16"/>
      <c r="O23" s="16">
        <v>494.21353582202801</v>
      </c>
      <c r="P23" s="16"/>
      <c r="Q23" s="16"/>
      <c r="R23" s="16">
        <v>268.39087542499266</v>
      </c>
      <c r="S23" s="16"/>
    </row>
    <row r="24" spans="10:19" x14ac:dyDescent="0.25">
      <c r="J24" s="14">
        <v>45566</v>
      </c>
    </row>
    <row r="25" spans="10:19" x14ac:dyDescent="0.25">
      <c r="J25" s="14">
        <v>45597</v>
      </c>
    </row>
    <row r="26" spans="10:19" x14ac:dyDescent="0.25">
      <c r="J26" s="14">
        <v>45627</v>
      </c>
      <c r="L26" s="16">
        <v>456.71285400517678</v>
      </c>
      <c r="M26" s="16">
        <f>AVERAGE(L17:L26)</f>
        <v>398.93841096029701</v>
      </c>
      <c r="O26" s="16">
        <v>535.0267666250769</v>
      </c>
      <c r="P26" s="16">
        <f>AVERAGE(O17:O26)</f>
        <v>481.38791743134072</v>
      </c>
      <c r="Q26" s="16"/>
      <c r="R26" s="16">
        <v>263.61285365272465</v>
      </c>
      <c r="S26" s="16">
        <f>AVERAGE(R17:R26)</f>
        <v>270.76217858367067</v>
      </c>
    </row>
    <row r="27" spans="10:19" x14ac:dyDescent="0.25">
      <c r="J27" s="14">
        <v>45658</v>
      </c>
    </row>
    <row r="28" spans="10:19" x14ac:dyDescent="0.25">
      <c r="J28" s="14">
        <v>45689</v>
      </c>
    </row>
    <row r="29" spans="10:19" x14ac:dyDescent="0.25">
      <c r="J29" s="14">
        <v>45717</v>
      </c>
      <c r="L29" s="16"/>
      <c r="M29" s="16"/>
      <c r="O29" s="16"/>
      <c r="P29" s="16"/>
      <c r="Q29" s="16"/>
      <c r="R29" s="16"/>
    </row>
    <row r="30" spans="10:19" x14ac:dyDescent="0.25">
      <c r="J30" s="14">
        <v>45748</v>
      </c>
    </row>
    <row r="31" spans="10:19" x14ac:dyDescent="0.25">
      <c r="J31" s="14">
        <v>45778</v>
      </c>
    </row>
    <row r="32" spans="10:19" x14ac:dyDescent="0.25">
      <c r="J32" s="14">
        <v>45809</v>
      </c>
      <c r="L32" s="16"/>
      <c r="M32" s="16"/>
      <c r="O32" s="16"/>
      <c r="P32" s="16"/>
      <c r="Q32" s="16"/>
      <c r="R32" s="16"/>
    </row>
    <row r="33" spans="10:18" x14ac:dyDescent="0.25">
      <c r="J33" s="14">
        <v>45839</v>
      </c>
    </row>
    <row r="34" spans="10:18" x14ac:dyDescent="0.25">
      <c r="J34" s="14">
        <v>45870</v>
      </c>
    </row>
    <row r="35" spans="10:18" x14ac:dyDescent="0.25">
      <c r="J35" s="14">
        <v>45901</v>
      </c>
      <c r="L35" s="16"/>
      <c r="M35" s="16"/>
      <c r="O35" s="16"/>
      <c r="P35" s="16"/>
      <c r="Q35" s="16"/>
      <c r="R35" s="16"/>
    </row>
    <row r="36" spans="10:18" x14ac:dyDescent="0.25">
      <c r="J36" s="14">
        <v>45931</v>
      </c>
    </row>
    <row r="37" spans="10:18" x14ac:dyDescent="0.25">
      <c r="J37" s="14">
        <v>45962</v>
      </c>
    </row>
    <row r="38" spans="10:18" x14ac:dyDescent="0.25">
      <c r="J38" s="14">
        <v>45992</v>
      </c>
      <c r="L38" s="16"/>
      <c r="M38" s="16"/>
      <c r="O38" s="16"/>
      <c r="P38" s="16"/>
      <c r="Q38" s="16"/>
      <c r="R38" s="16"/>
    </row>
    <row r="39" spans="10:18" x14ac:dyDescent="0.25">
      <c r="J39" s="14">
        <v>46023</v>
      </c>
    </row>
    <row r="40" spans="10:18" x14ac:dyDescent="0.25">
      <c r="J40" s="14">
        <v>46054</v>
      </c>
    </row>
    <row r="41" spans="10:18" x14ac:dyDescent="0.25">
      <c r="J41" s="14">
        <v>46082</v>
      </c>
      <c r="L41" s="16"/>
      <c r="M41" s="16"/>
      <c r="O41" s="16"/>
      <c r="P41" s="16"/>
      <c r="Q41" s="16"/>
      <c r="R41" s="16"/>
    </row>
    <row r="42" spans="10:18" x14ac:dyDescent="0.25">
      <c r="J42" s="14">
        <v>46113</v>
      </c>
    </row>
    <row r="43" spans="10:18" x14ac:dyDescent="0.25">
      <c r="J43" s="14">
        <v>46143</v>
      </c>
    </row>
    <row r="44" spans="10:18" x14ac:dyDescent="0.25">
      <c r="J44" s="14">
        <v>46174</v>
      </c>
      <c r="L44" s="16"/>
      <c r="M44" s="16"/>
      <c r="O44" s="16"/>
      <c r="P44" s="16"/>
      <c r="Q44" s="16"/>
      <c r="R44" s="16"/>
    </row>
    <row r="45" spans="10:18" x14ac:dyDescent="0.25">
      <c r="J45" s="14">
        <v>46204</v>
      </c>
    </row>
    <row r="46" spans="10:18" x14ac:dyDescent="0.25">
      <c r="J46" s="14">
        <v>46235</v>
      </c>
    </row>
    <row r="47" spans="10:18" x14ac:dyDescent="0.25">
      <c r="J47" s="14">
        <v>46266</v>
      </c>
      <c r="L47" s="16"/>
      <c r="M47" s="16"/>
      <c r="O47" s="16"/>
      <c r="P47" s="16"/>
      <c r="Q47" s="16"/>
      <c r="R47" s="16"/>
    </row>
    <row r="48" spans="10:18" x14ac:dyDescent="0.25">
      <c r="J48" s="14">
        <v>46296</v>
      </c>
    </row>
    <row r="49" spans="10:18" x14ac:dyDescent="0.25">
      <c r="J49" s="14">
        <v>46327</v>
      </c>
    </row>
    <row r="50" spans="10:18" x14ac:dyDescent="0.25">
      <c r="J50" s="14">
        <v>46357</v>
      </c>
      <c r="L50" s="16"/>
      <c r="M50" s="16"/>
      <c r="O50" s="16"/>
      <c r="P50" s="16"/>
      <c r="Q50" s="16"/>
      <c r="R50" s="16"/>
    </row>
  </sheetData>
  <mergeCells count="5">
    <mergeCell ref="B1:D1"/>
    <mergeCell ref="F1:H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Макро Консервативный</vt:lpstr>
      <vt:lpstr>Лист3 (2)</vt:lpstr>
      <vt:lpstr>Лист1 (2)</vt:lpstr>
      <vt:lpstr>'Макро Консервативный'!Заголовки_для_печати</vt:lpstr>
      <vt:lpstr>'Макро Консервативный'!Область_печати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КонсультантПлюс</cp:lastModifiedBy>
  <cp:lastPrinted>2026-09-25T06:33:55Z</cp:lastPrinted>
  <dcterms:created xsi:type="dcterms:W3CDTF">2015-06-05T18:19:34Z</dcterms:created>
  <dcterms:modified xsi:type="dcterms:W3CDTF">2026-09-25T06:34:36Z</dcterms:modified>
</cp:coreProperties>
</file>